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mministrazione\DATI DIFFERENZIATA\Report Dati Differeznziata\2024\"/>
    </mc:Choice>
  </mc:AlternateContent>
  <xr:revisionPtr revIDLastSave="0" documentId="13_ncr:1_{B4104A26-143F-4795-86A3-F3112E17D216}" xr6:coauthVersionLast="47" xr6:coauthVersionMax="47" xr10:uidLastSave="{00000000-0000-0000-0000-000000000000}"/>
  <bookViews>
    <workbookView xWindow="-108" yWindow="-108" windowWidth="23256" windowHeight="12576" xr2:uid="{C54F67D3-629B-4B1F-8017-D255CA6BBCFE}"/>
  </bookViews>
  <sheets>
    <sheet name="Statistiche Raccolta Diff." sheetId="4" r:id="rId1"/>
    <sheet name="Dati Storici 2023" sheetId="6" r:id="rId2"/>
    <sheet name="Dati Storici 21-22" sheetId="5" r:id="rId3"/>
    <sheet name="Banca Dati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4" l="1"/>
  <c r="I47" i="4"/>
  <c r="J47" i="4"/>
  <c r="K47" i="4"/>
  <c r="L47" i="4"/>
  <c r="M47" i="4"/>
  <c r="N47" i="4"/>
  <c r="O47" i="4"/>
  <c r="G47" i="4"/>
  <c r="H46" i="4"/>
  <c r="I46" i="4"/>
  <c r="J46" i="4"/>
  <c r="K46" i="4"/>
  <c r="L46" i="4"/>
  <c r="M46" i="4"/>
  <c r="N46" i="4"/>
  <c r="O46" i="4"/>
  <c r="G4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24" i="4"/>
  <c r="P25" i="4"/>
  <c r="P26" i="4"/>
  <c r="P23" i="4"/>
  <c r="E47" i="4"/>
  <c r="E46" i="4"/>
  <c r="O46" i="6"/>
  <c r="N46" i="6"/>
  <c r="M46" i="6"/>
  <c r="L46" i="6"/>
  <c r="K46" i="6"/>
  <c r="J46" i="6"/>
  <c r="I46" i="6"/>
  <c r="H46" i="6"/>
  <c r="G46" i="6"/>
  <c r="F46" i="6"/>
  <c r="E46" i="6"/>
  <c r="D46" i="6"/>
  <c r="P46" i="6" s="1"/>
  <c r="O45" i="6"/>
  <c r="N45" i="6"/>
  <c r="M45" i="6"/>
  <c r="L45" i="6"/>
  <c r="K45" i="6"/>
  <c r="J45" i="6"/>
  <c r="I45" i="6"/>
  <c r="H45" i="6"/>
  <c r="G45" i="6"/>
  <c r="F45" i="6"/>
  <c r="E45" i="6"/>
  <c r="D45" i="6"/>
  <c r="O44" i="6"/>
  <c r="N44" i="6"/>
  <c r="M44" i="6"/>
  <c r="L44" i="6"/>
  <c r="K44" i="6"/>
  <c r="J44" i="6"/>
  <c r="I44" i="6"/>
  <c r="H44" i="6"/>
  <c r="G44" i="6"/>
  <c r="F44" i="6"/>
  <c r="E44" i="6"/>
  <c r="D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M22" i="5"/>
  <c r="L22" i="5"/>
  <c r="K22" i="5"/>
  <c r="J22" i="5"/>
  <c r="I22" i="5"/>
  <c r="H22" i="5"/>
  <c r="G22" i="5"/>
  <c r="F22" i="5"/>
  <c r="E22" i="5"/>
  <c r="D22" i="5"/>
  <c r="C22" i="5"/>
  <c r="B22" i="5"/>
  <c r="M21" i="5"/>
  <c r="L21" i="5"/>
  <c r="K21" i="5"/>
  <c r="J21" i="5"/>
  <c r="I21" i="5"/>
  <c r="H21" i="5"/>
  <c r="G21" i="5"/>
  <c r="F21" i="5"/>
  <c r="E21" i="5"/>
  <c r="D21" i="5"/>
  <c r="C21" i="5"/>
  <c r="B21" i="5"/>
  <c r="N21" i="5" s="1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5" i="5"/>
  <c r="N4" i="5"/>
  <c r="N3" i="5"/>
  <c r="N22" i="5" s="1"/>
  <c r="N23" i="5" s="1"/>
  <c r="P47" i="4" l="1"/>
  <c r="P46" i="4"/>
  <c r="D52" i="6"/>
  <c r="D51" i="6"/>
  <c r="D50" i="6"/>
  <c r="D53" i="6" s="1"/>
  <c r="P44" i="6"/>
  <c r="E52" i="6"/>
  <c r="E51" i="6"/>
  <c r="E50" i="6"/>
  <c r="E53" i="6" s="1"/>
  <c r="F52" i="6"/>
  <c r="F51" i="6"/>
  <c r="F50" i="6"/>
  <c r="F53" i="6" s="1"/>
  <c r="G52" i="6"/>
  <c r="G51" i="6"/>
  <c r="G50" i="6"/>
  <c r="G53" i="6" s="1"/>
  <c r="H52" i="6"/>
  <c r="H51" i="6"/>
  <c r="H50" i="6"/>
  <c r="H53" i="6" s="1"/>
  <c r="I52" i="6"/>
  <c r="I51" i="6"/>
  <c r="I50" i="6"/>
  <c r="I53" i="6" s="1"/>
  <c r="J52" i="6"/>
  <c r="J51" i="6"/>
  <c r="J50" i="6"/>
  <c r="J53" i="6" s="1"/>
  <c r="K52" i="6"/>
  <c r="K51" i="6"/>
  <c r="K50" i="6"/>
  <c r="K53" i="6" s="1"/>
  <c r="L52" i="6"/>
  <c r="L51" i="6"/>
  <c r="L50" i="6"/>
  <c r="L53" i="6" s="1"/>
  <c r="M52" i="6"/>
  <c r="M51" i="6"/>
  <c r="M50" i="6"/>
  <c r="M53" i="6" s="1"/>
  <c r="N52" i="6"/>
  <c r="N51" i="6"/>
  <c r="N50" i="6"/>
  <c r="N53" i="6" s="1"/>
  <c r="O52" i="6"/>
  <c r="O51" i="6"/>
  <c r="O50" i="6"/>
  <c r="O53" i="6" s="1"/>
  <c r="D47" i="6"/>
  <c r="P45" i="6"/>
  <c r="P47" i="6" s="1"/>
  <c r="E47" i="6"/>
  <c r="F47" i="6"/>
  <c r="G47" i="6"/>
  <c r="H47" i="6"/>
  <c r="I47" i="6"/>
  <c r="J47" i="6"/>
  <c r="K47" i="6"/>
  <c r="L47" i="6"/>
  <c r="M47" i="6"/>
  <c r="N47" i="6"/>
  <c r="O47" i="6"/>
  <c r="B23" i="5"/>
  <c r="C23" i="5"/>
  <c r="D23" i="5"/>
  <c r="E23" i="5"/>
  <c r="F23" i="5"/>
  <c r="G23" i="5"/>
  <c r="H23" i="5"/>
  <c r="I23" i="5"/>
  <c r="J23" i="5"/>
  <c r="K23" i="5"/>
  <c r="L23" i="5"/>
  <c r="M23" i="5"/>
  <c r="O48" i="4" l="1"/>
  <c r="N48" i="4"/>
  <c r="M48" i="4"/>
  <c r="L48" i="4"/>
  <c r="K48" i="4"/>
  <c r="J48" i="4"/>
  <c r="I48" i="4"/>
  <c r="H48" i="4"/>
  <c r="G48" i="4"/>
  <c r="P48" i="4" s="1"/>
  <c r="F48" i="4"/>
  <c r="E48" i="4"/>
  <c r="D48" i="4"/>
  <c r="F47" i="4"/>
  <c r="D47" i="4"/>
  <c r="F46" i="4"/>
  <c r="D46" i="4"/>
  <c r="P49" i="4" l="1"/>
  <c r="E6" i="3" s="1"/>
  <c r="J49" i="4"/>
  <c r="M49" i="4"/>
  <c r="B11" i="3" s="1"/>
  <c r="K11" i="3" s="1"/>
  <c r="N49" i="4"/>
  <c r="B12" i="3" s="1"/>
  <c r="K12" i="3" s="1"/>
  <c r="O49" i="4"/>
  <c r="B13" i="3" s="1"/>
  <c r="K13" i="3" s="1"/>
  <c r="K49" i="4"/>
  <c r="L49" i="4"/>
  <c r="B10" i="3"/>
  <c r="K10" i="3" s="1"/>
  <c r="B8" i="3"/>
  <c r="K8" i="3" s="1"/>
  <c r="B9" i="3"/>
  <c r="K9" i="3" s="1"/>
  <c r="D49" i="4"/>
  <c r="B2" i="3" s="1"/>
  <c r="K2" i="3" s="1"/>
  <c r="E49" i="4"/>
  <c r="B3" i="3" s="1"/>
  <c r="K3" i="3" s="1"/>
  <c r="F49" i="4"/>
  <c r="B4" i="3" s="1"/>
  <c r="K4" i="3" s="1"/>
  <c r="G49" i="4"/>
  <c r="B5" i="3" s="1"/>
  <c r="K5" i="3" s="1"/>
  <c r="H49" i="4"/>
  <c r="B6" i="3" s="1"/>
  <c r="K6" i="3" s="1"/>
  <c r="I49" i="4"/>
  <c r="B7" i="3" s="1"/>
  <c r="K7" i="3" s="1"/>
</calcChain>
</file>

<file path=xl/sharedStrings.xml><?xml version="1.0" encoding="utf-8"?>
<sst xmlns="http://schemas.openxmlformats.org/spreadsheetml/2006/main" count="161" uniqueCount="64">
  <si>
    <t>Imballaggi in materiali misti</t>
  </si>
  <si>
    <t>Imballaggi in vetro</t>
  </si>
  <si>
    <t>Carta e cartone</t>
  </si>
  <si>
    <t>Rifiuti biodegradabili di mense e cucina</t>
  </si>
  <si>
    <t xml:space="preserve">Rifiuti biodegradabili  </t>
  </si>
  <si>
    <t>Residui della pulizia stradale</t>
  </si>
  <si>
    <t>Rifiuti Ingombranti</t>
  </si>
  <si>
    <t xml:space="preserve">Imballaggi contenenti residui di sostanze pericolose o contaminati a tali sostanze </t>
  </si>
  <si>
    <t>Toner per stampa esauriti</t>
  </si>
  <si>
    <t>Pneumatici fuori uso</t>
  </si>
  <si>
    <t>Prodotti Tessili</t>
  </si>
  <si>
    <t>Tubi fluorescenti ed altri rifiuti 
contenenti mercurio</t>
  </si>
  <si>
    <t>Aparecchiature fuori uso contenenti fluorocarburi</t>
  </si>
  <si>
    <t>Oli e grassi commestibili</t>
  </si>
  <si>
    <t>Vernici, inchiostri, adesivi e resine contenenti sostanze pericolose</t>
  </si>
  <si>
    <t>Medicinali</t>
  </si>
  <si>
    <t>Apparecchiature elettriche ed elettroniche fuori uso</t>
  </si>
  <si>
    <t>Raccolta
e 
trasporto</t>
  </si>
  <si>
    <t>Centro
 di Raccolta</t>
  </si>
  <si>
    <t>GENNAIO</t>
  </si>
  <si>
    <t>FEBBRAIO</t>
  </si>
  <si>
    <t>MARZO</t>
  </si>
  <si>
    <t>APRILE</t>
  </si>
  <si>
    <t xml:space="preserve">MAGGIO </t>
  </si>
  <si>
    <t>GIUGNO</t>
  </si>
  <si>
    <t>LUGLIO</t>
  </si>
  <si>
    <t>AGOSTO</t>
  </si>
  <si>
    <t>SETTEMBRE</t>
  </si>
  <si>
    <t>OTTOBRE</t>
  </si>
  <si>
    <t>NOVEMBRE</t>
  </si>
  <si>
    <t>DICEMBRE</t>
  </si>
  <si>
    <t>Imballaggi di carta e cartone</t>
  </si>
  <si>
    <t xml:space="preserve">TOTALE </t>
  </si>
  <si>
    <t>TOTALE DIFFERENZIATA</t>
  </si>
  <si>
    <t>TOTALE INDIFFERENZIATA</t>
  </si>
  <si>
    <t xml:space="preserve">PERCENTUALE DIFFERENZIATA </t>
  </si>
  <si>
    <t>Rifiuti urbani non differenziati</t>
  </si>
  <si>
    <t>080318</t>
  </si>
  <si>
    <t>MESE</t>
  </si>
  <si>
    <t>RISULTATI</t>
  </si>
  <si>
    <t>MAGGIO</t>
  </si>
  <si>
    <t>ANDAMENTO</t>
  </si>
  <si>
    <t>Statistiche Raccolta Differenziata</t>
  </si>
  <si>
    <t>ANNO</t>
  </si>
  <si>
    <t>RISULTATO</t>
  </si>
  <si>
    <t>Uscite</t>
  </si>
  <si>
    <t>Entrate</t>
  </si>
  <si>
    <t>Pareggio</t>
  </si>
  <si>
    <t>Costi da 
sostenere</t>
  </si>
  <si>
    <t>CER</t>
  </si>
  <si>
    <t>TOT.</t>
  </si>
  <si>
    <t>Totale Raccolta</t>
  </si>
  <si>
    <t>Totale Diff.</t>
  </si>
  <si>
    <t>Risultato</t>
  </si>
  <si>
    <t>TOT</t>
  </si>
  <si>
    <t>2021</t>
  </si>
  <si>
    <t>2022</t>
  </si>
  <si>
    <t>2023</t>
  </si>
  <si>
    <t>Mattonelle e Ceramiche</t>
  </si>
  <si>
    <t>2024</t>
  </si>
  <si>
    <t>Batterie e accumulatori</t>
  </si>
  <si>
    <t>Abbigliamento</t>
  </si>
  <si>
    <t xml:space="preserve">
TOTALE RISULTATO ANNUALE 
 2024</t>
  </si>
  <si>
    <t xml:space="preserve">
MEDIE
RISULTATO ANNUALE 
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</si>
</sst>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4" x14ac:knownFonts="1">
    <font>
      <sz val="11"/>
      <color theme="1"/>
      <name val="Calibri"/>
      <family val="2"/>
      <scheme val="minor"/>
    </font>
    <font>
      <b/>
      <sz val="16"/>
      <color theme="0"/>
      <name val="Franklin Gothic Book"/>
      <family val="2"/>
    </font>
    <font>
      <sz val="8"/>
      <color theme="1"/>
      <name val="Franklin Gothic Book"/>
      <family val="2"/>
    </font>
    <font>
      <sz val="7"/>
      <color theme="1"/>
      <name val="Franklin Gothic Book"/>
      <family val="2"/>
    </font>
    <font>
      <u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0"/>
      <color theme="1"/>
      <name val="Franklin Gothic Book"/>
      <family val="2"/>
    </font>
    <font>
      <b/>
      <sz val="7"/>
      <color theme="1"/>
      <name val="Franklin Gothic Book"/>
      <family val="2"/>
    </font>
    <font>
      <b/>
      <u/>
      <sz val="9"/>
      <color theme="1"/>
      <name val="Franklin Gothic Book"/>
      <family val="2"/>
    </font>
    <font>
      <sz val="9"/>
      <color theme="1"/>
      <name val="Franklin Gothic Book"/>
      <family val="2"/>
    </font>
    <font>
      <b/>
      <sz val="8"/>
      <color theme="1"/>
      <name val="Franklin Gothic Book"/>
      <family val="2"/>
    </font>
    <font>
      <sz val="11"/>
      <color theme="1"/>
      <name val="Franklin Gothic Book"/>
      <family val="2"/>
    </font>
    <font>
      <sz val="10"/>
      <color theme="1"/>
      <name val="Franklin Gothic Book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 style="thin">
        <color theme="9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3">
    <xf numFmtId="0" fontId="0" fillId="0" borderId="0" xfId="0"/>
    <xf numFmtId="10" fontId="0" fillId="0" borderId="0" xfId="0" applyNumberForma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164" fontId="8" fillId="0" borderId="0" xfId="1" applyNumberFormat="1" applyFont="1" applyBorder="1" applyAlignment="1">
      <alignment horizontal="right" vertical="center"/>
    </xf>
    <xf numFmtId="2" fontId="2" fillId="3" borderId="0" xfId="0" applyNumberFormat="1" applyFont="1" applyFill="1" applyAlignment="1">
      <alignment horizontal="right"/>
    </xf>
    <xf numFmtId="4" fontId="2" fillId="3" borderId="0" xfId="0" applyNumberFormat="1" applyFont="1" applyFill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0" fontId="0" fillId="0" borderId="0" xfId="1" applyNumberFormat="1" applyFont="1"/>
    <xf numFmtId="10" fontId="2" fillId="3" borderId="1" xfId="1" applyNumberFormat="1" applyFont="1" applyFill="1" applyBorder="1"/>
    <xf numFmtId="10" fontId="2" fillId="0" borderId="1" xfId="1" applyNumberFormat="1" applyFont="1" applyBorder="1"/>
    <xf numFmtId="10" fontId="2" fillId="3" borderId="3" xfId="1" applyNumberFormat="1" applyFont="1" applyFill="1" applyBorder="1"/>
    <xf numFmtId="10" fontId="2" fillId="3" borderId="4" xfId="1" applyNumberFormat="1" applyFont="1" applyFill="1" applyBorder="1"/>
    <xf numFmtId="10" fontId="2" fillId="0" borderId="6" xfId="1" applyNumberFormat="1" applyFont="1" applyBorder="1"/>
    <xf numFmtId="10" fontId="2" fillId="3" borderId="6" xfId="1" applyNumberFormat="1" applyFont="1" applyFill="1" applyBorder="1"/>
    <xf numFmtId="10" fontId="2" fillId="0" borderId="8" xfId="1" applyNumberFormat="1" applyFont="1" applyBorder="1"/>
    <xf numFmtId="10" fontId="2" fillId="0" borderId="9" xfId="1" applyNumberFormat="1" applyFont="1" applyBorder="1"/>
    <xf numFmtId="0" fontId="10" fillId="4" borderId="2" xfId="0" applyFont="1" applyFill="1" applyBorder="1"/>
    <xf numFmtId="0" fontId="10" fillId="5" borderId="5" xfId="0" applyFont="1" applyFill="1" applyBorder="1"/>
    <xf numFmtId="0" fontId="10" fillId="6" borderId="5" xfId="0" applyFont="1" applyFill="1" applyBorder="1"/>
    <xf numFmtId="0" fontId="10" fillId="7" borderId="7" xfId="0" applyFont="1" applyFill="1" applyBorder="1" applyAlignment="1">
      <alignment wrapText="1"/>
    </xf>
    <xf numFmtId="0" fontId="2" fillId="0" borderId="0" xfId="0" applyFont="1"/>
    <xf numFmtId="0" fontId="11" fillId="0" borderId="0" xfId="0" applyFont="1"/>
    <xf numFmtId="0" fontId="10" fillId="5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0" fontId="2" fillId="0" borderId="13" xfId="0" quotePrefix="1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2" fontId="2" fillId="0" borderId="0" xfId="0" applyNumberFormat="1" applyFont="1"/>
    <xf numFmtId="10" fontId="2" fillId="0" borderId="0" xfId="1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10" fontId="12" fillId="0" borderId="0" xfId="1" applyNumberFormat="1" applyFont="1"/>
    <xf numFmtId="10" fontId="11" fillId="0" borderId="0" xfId="1" applyNumberFormat="1" applyFont="1"/>
    <xf numFmtId="10" fontId="12" fillId="0" borderId="0" xfId="1" quotePrefix="1" applyNumberFormat="1" applyFont="1"/>
    <xf numFmtId="4" fontId="10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 vertical="center"/>
    </xf>
    <xf numFmtId="10" fontId="11" fillId="0" borderId="0" xfId="0" applyNumberFormat="1" applyFont="1"/>
    <xf numFmtId="4" fontId="2" fillId="8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39">
    <dxf>
      <font>
        <strike val="0"/>
        <outline val="0"/>
        <shadow val="0"/>
        <u val="none"/>
        <vertAlign val="baseline"/>
        <color theme="1"/>
        <name val="Franklin Gothic Book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color theme="1"/>
        <name val="Franklin Gothic Book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Franklin Gothic Boo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Franklin Gothic Book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7C80"/>
      <color rgb="FF009E47"/>
      <color rgb="FF00B4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u="none">
                <a:latin typeface="Franklin Gothic Book" panose="020B0503020102020204" pitchFamily="34" charset="0"/>
              </a:rPr>
              <a:t>RISULTATI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'Banca Dati'!$B$1</c:f>
              <c:strCache>
                <c:ptCount val="1"/>
                <c:pt idx="0">
                  <c:v>RISULTATI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numFmt formatCode="0.00%" sourceLinked="0"/>
            <c:spPr>
              <a:gradFill flip="none" rotWithShape="1">
                <a:gsLst>
                  <a:gs pos="0">
                    <a:schemeClr val="accent6">
                      <a:lumMod val="5000"/>
                      <a:lumOff val="95000"/>
                    </a:schemeClr>
                  </a:gs>
                  <a:gs pos="74000">
                    <a:schemeClr val="accent6">
                      <a:lumMod val="45000"/>
                      <a:lumOff val="55000"/>
                    </a:schemeClr>
                  </a:gs>
                  <a:gs pos="83000">
                    <a:schemeClr val="accent6">
                      <a:lumMod val="45000"/>
                      <a:lumOff val="55000"/>
                    </a:schemeClr>
                  </a:gs>
                  <a:gs pos="100000">
                    <a:schemeClr val="accent6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'Banca Dati'!$A$2:$A$13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'Banca Dati'!$B$2:$B$13</c:f>
              <c:numCache>
                <c:formatCode>0.00%</c:formatCode>
                <c:ptCount val="12"/>
                <c:pt idx="0">
                  <c:v>0.89816116128905443</c:v>
                </c:pt>
                <c:pt idx="1">
                  <c:v>0.91005856261501372</c:v>
                </c:pt>
                <c:pt idx="2">
                  <c:v>0.91903413385469679</c:v>
                </c:pt>
                <c:pt idx="3">
                  <c:v>0.91220071479116094</c:v>
                </c:pt>
                <c:pt idx="4">
                  <c:v>0.91018612345294081</c:v>
                </c:pt>
                <c:pt idx="5">
                  <c:v>0.92252947775104777</c:v>
                </c:pt>
                <c:pt idx="6">
                  <c:v>0.91032205027618729</c:v>
                </c:pt>
                <c:pt idx="7">
                  <c:v>0.88967481247616054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C-46DD-A711-D69460ABC9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accent1">
                      <a:lumMod val="10000"/>
                      <a:lumOff val="90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</c:dropLines>
        <c:smooth val="0"/>
        <c:axId val="337750063"/>
        <c:axId val="337742383"/>
      </c:lineChart>
      <c:catAx>
        <c:axId val="337750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spc="20" baseline="0">
                <a:solidFill>
                  <a:schemeClr val="tx1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it-IT"/>
          </a:p>
        </c:txPr>
        <c:crossAx val="337742383"/>
        <c:crosses val="autoZero"/>
        <c:auto val="1"/>
        <c:lblAlgn val="ctr"/>
        <c:lblOffset val="100"/>
        <c:noMultiLvlLbl val="0"/>
      </c:catAx>
      <c:valAx>
        <c:axId val="337742383"/>
        <c:scaling>
          <c:orientation val="minMax"/>
          <c:max val="1"/>
          <c:min val="0.85000000000000009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it-IT"/>
          </a:p>
        </c:txPr>
        <c:crossAx val="337750063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r>
              <a:rPr lang="en-US" sz="1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Franklin Gothic Book" panose="020B0503020102020204" pitchFamily="34" charset="0"/>
                <a:ea typeface="+mn-ea"/>
                <a:cs typeface="+mn-cs"/>
              </a:rPr>
              <a:t>RISULTATI ANNUALI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cap="none" spc="2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'Banca Dati'!$E$1</c:f>
              <c:strCache>
                <c:ptCount val="1"/>
                <c:pt idx="0">
                  <c:v>RISULTATO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gradFill>
                <a:gsLst>
                  <a:gs pos="0">
                    <a:schemeClr val="accent6">
                      <a:lumMod val="5000"/>
                      <a:lumOff val="95000"/>
                    </a:schemeClr>
                  </a:gs>
                  <a:gs pos="74000">
                    <a:schemeClr val="accent6">
                      <a:lumMod val="45000"/>
                      <a:lumOff val="55000"/>
                    </a:schemeClr>
                  </a:gs>
                  <a:gs pos="83000">
                    <a:schemeClr val="accent6">
                      <a:lumMod val="45000"/>
                      <a:lumOff val="55000"/>
                    </a:schemeClr>
                  </a:gs>
                  <a:gs pos="100000">
                    <a:schemeClr val="accent6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1100" b="1" i="0" u="none" strike="noStrike" kern="1200" spc="2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'Banca Dati'!$D$2:$D$6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'Banca Dati'!$E$2:$E$6</c:f>
              <c:numCache>
                <c:formatCode>0.00%</c:formatCode>
                <c:ptCount val="5"/>
                <c:pt idx="0">
                  <c:v>0.79490000000000005</c:v>
                </c:pt>
                <c:pt idx="1">
                  <c:v>0.78390000000000004</c:v>
                </c:pt>
                <c:pt idx="2">
                  <c:v>0.84240000000000004</c:v>
                </c:pt>
                <c:pt idx="3">
                  <c:v>0.90459999999999996</c:v>
                </c:pt>
                <c:pt idx="4">
                  <c:v>0.90879660396354789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E-4AA6-B877-9400403E873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accent6"/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</c:dropLines>
        <c:smooth val="0"/>
        <c:axId val="935561807"/>
        <c:axId val="935562287"/>
      </c:lineChart>
      <c:catAx>
        <c:axId val="93556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1" i="0" u="none" strike="noStrike" kern="1200" spc="20" baseline="0">
                <a:solidFill>
                  <a:schemeClr val="tx1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it-IT"/>
          </a:p>
        </c:txPr>
        <c:crossAx val="935562287"/>
        <c:crosses val="autoZero"/>
        <c:auto val="1"/>
        <c:lblAlgn val="ctr"/>
        <c:lblOffset val="100"/>
        <c:noMultiLvlLbl val="0"/>
      </c:catAx>
      <c:valAx>
        <c:axId val="935562287"/>
        <c:scaling>
          <c:orientation val="minMax"/>
          <c:max val="1"/>
          <c:min val="0.75000000000000011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spc="20" baseline="0">
                <a:solidFill>
                  <a:schemeClr val="tx1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it-IT"/>
          </a:p>
        </c:txPr>
        <c:crossAx val="93556180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900" b="1" i="0" u="none" strike="noStrike" kern="1200" spc="20" baseline="0">
          <a:solidFill>
            <a:schemeClr val="tx1"/>
          </a:solidFill>
          <a:latin typeface="Franklin Gothic Book" panose="020B0503020102020204" pitchFamily="34" charset="0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latin typeface="Franklin Gothic Book" panose="020B0503020102020204" pitchFamily="34" charset="0"/>
              </a:rPr>
              <a:t>RISULTATI</a:t>
            </a:r>
            <a:r>
              <a:rPr lang="it-IT" b="1" baseline="0">
                <a:latin typeface="Franklin Gothic Book" panose="020B0503020102020204" pitchFamily="34" charset="0"/>
              </a:rPr>
              <a:t> % NEGLI ANNI</a:t>
            </a:r>
            <a:endParaRPr lang="it-IT" b="1">
              <a:latin typeface="Franklin Gothic Book" panose="020B05030201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872374969522252E-2"/>
          <c:y val="0.11247819201901113"/>
          <c:w val="0.93796113190769181"/>
          <c:h val="0.72787588173275652"/>
        </c:manualLayout>
      </c:layout>
      <c:lineChart>
        <c:grouping val="standard"/>
        <c:varyColors val="0"/>
        <c:ser>
          <c:idx val="0"/>
          <c:order val="0"/>
          <c:tx>
            <c:strRef>
              <c:f>'Banca Dati'!$H$1</c:f>
              <c:strCache>
                <c:ptCount val="1"/>
                <c:pt idx="0">
                  <c:v>2021</c:v>
                </c:pt>
              </c:strCache>
            </c:strRef>
          </c:tx>
          <c:spPr>
            <a:ln w="31750" cap="rnd" cmpd="sng" algn="ctr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gradFill flip="none" rotWithShape="1">
                <a:gsLst>
                  <a:gs pos="0">
                    <a:schemeClr val="accent5">
                      <a:lumMod val="5000"/>
                      <a:lumOff val="95000"/>
                    </a:schemeClr>
                  </a:gs>
                  <a:gs pos="74000">
                    <a:schemeClr val="accent5">
                      <a:lumMod val="45000"/>
                      <a:lumOff val="55000"/>
                    </a:schemeClr>
                  </a:gs>
                  <a:gs pos="83000">
                    <a:schemeClr val="accent5">
                      <a:lumMod val="45000"/>
                      <a:lumOff val="55000"/>
                    </a:schemeClr>
                  </a:gs>
                  <a:gs pos="100000">
                    <a:schemeClr val="accent5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'Banca Dati'!$G$2:$G$13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'Banca Dati'!$H$2:$H$13</c:f>
              <c:numCache>
                <c:formatCode>0.00%</c:formatCode>
                <c:ptCount val="12"/>
                <c:pt idx="0">
                  <c:v>0.74750000000000005</c:v>
                </c:pt>
                <c:pt idx="1">
                  <c:v>0.74029999999999996</c:v>
                </c:pt>
                <c:pt idx="2">
                  <c:v>0.75819999999999999</c:v>
                </c:pt>
                <c:pt idx="3">
                  <c:v>0.76419999999999999</c:v>
                </c:pt>
                <c:pt idx="4">
                  <c:v>0.76500000000000001</c:v>
                </c:pt>
                <c:pt idx="5">
                  <c:v>0.79720000000000002</c:v>
                </c:pt>
                <c:pt idx="6">
                  <c:v>0.8085</c:v>
                </c:pt>
                <c:pt idx="7">
                  <c:v>0.80459999999999998</c:v>
                </c:pt>
                <c:pt idx="8">
                  <c:v>0.8024</c:v>
                </c:pt>
                <c:pt idx="9">
                  <c:v>0.76539999999999997</c:v>
                </c:pt>
                <c:pt idx="10">
                  <c:v>0.79569999999999996</c:v>
                </c:pt>
                <c:pt idx="11">
                  <c:v>0.82730000000000004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E-4EBC-9F52-DD7E96B0EB4C}"/>
            </c:ext>
          </c:extLst>
        </c:ser>
        <c:ser>
          <c:idx val="1"/>
          <c:order val="1"/>
          <c:tx>
            <c:strRef>
              <c:f>'Banca Dati'!$I$1</c:f>
              <c:strCache>
                <c:ptCount val="1"/>
                <c:pt idx="0">
                  <c:v>2022</c:v>
                </c:pt>
              </c:strCache>
            </c:strRef>
          </c:tx>
          <c:spPr>
            <a:ln w="31750" cap="rnd" cmpd="sng" algn="ctr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gradFill flip="none" rotWithShape="1">
                <a:gsLst>
                  <a:gs pos="0">
                    <a:schemeClr val="accent4">
                      <a:lumMod val="5000"/>
                      <a:lumOff val="95000"/>
                    </a:schemeClr>
                  </a:gs>
                  <a:gs pos="74000">
                    <a:schemeClr val="accent4">
                      <a:lumMod val="45000"/>
                      <a:lumOff val="55000"/>
                    </a:schemeClr>
                  </a:gs>
                  <a:gs pos="83000">
                    <a:schemeClr val="accent4">
                      <a:lumMod val="45000"/>
                      <a:lumOff val="55000"/>
                    </a:schemeClr>
                  </a:gs>
                  <a:gs pos="100000">
                    <a:schemeClr val="accent4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'Banca Dati'!$G$2:$G$13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'Banca Dati'!$I$2:$I$13</c:f>
              <c:numCache>
                <c:formatCode>0.00%</c:formatCode>
                <c:ptCount val="12"/>
                <c:pt idx="0">
                  <c:v>0.82709999999999995</c:v>
                </c:pt>
                <c:pt idx="1">
                  <c:v>0.80610000000000004</c:v>
                </c:pt>
                <c:pt idx="2">
                  <c:v>0.84030000000000005</c:v>
                </c:pt>
                <c:pt idx="3">
                  <c:v>0.81940000000000002</c:v>
                </c:pt>
                <c:pt idx="4">
                  <c:v>0.82379999999999998</c:v>
                </c:pt>
                <c:pt idx="5">
                  <c:v>0.83899999999999997</c:v>
                </c:pt>
                <c:pt idx="6">
                  <c:v>0.83779999999999999</c:v>
                </c:pt>
                <c:pt idx="7">
                  <c:v>0.85509999999999997</c:v>
                </c:pt>
                <c:pt idx="8">
                  <c:v>0.82609999999999995</c:v>
                </c:pt>
                <c:pt idx="9">
                  <c:v>0.85340000000000005</c:v>
                </c:pt>
                <c:pt idx="10">
                  <c:v>0.88560000000000005</c:v>
                </c:pt>
                <c:pt idx="11">
                  <c:v>0.90169999999999995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E-4EBC-9F52-DD7E96B0EB4C}"/>
            </c:ext>
          </c:extLst>
        </c:ser>
        <c:ser>
          <c:idx val="2"/>
          <c:order val="2"/>
          <c:tx>
            <c:strRef>
              <c:f>'Banca Dati'!$J$1</c:f>
              <c:strCache>
                <c:ptCount val="1"/>
                <c:pt idx="0">
                  <c:v>2023</c:v>
                </c:pt>
              </c:strCache>
            </c:strRef>
          </c:tx>
          <c:spPr>
            <a:ln w="31750" cap="rnd" cmpd="sng" algn="ctr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gradFill flip="none" rotWithShape="1">
                <a:gsLst>
                  <a:gs pos="0">
                    <a:schemeClr val="accent6">
                      <a:lumMod val="0"/>
                      <a:lumOff val="100000"/>
                    </a:schemeClr>
                  </a:gs>
                  <a:gs pos="35000">
                    <a:schemeClr val="accent6">
                      <a:lumMod val="0"/>
                      <a:lumOff val="100000"/>
                    </a:schemeClr>
                  </a:gs>
                  <a:gs pos="100000">
                    <a:schemeClr val="accent6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'Banca Dati'!$G$2:$G$13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'Banca Dati'!$J$2:$J$13</c:f>
              <c:numCache>
                <c:formatCode>0.00%</c:formatCode>
                <c:ptCount val="12"/>
                <c:pt idx="0">
                  <c:v>0.88749999999999996</c:v>
                </c:pt>
                <c:pt idx="1">
                  <c:v>0.89900000000000002</c:v>
                </c:pt>
                <c:pt idx="2">
                  <c:v>0.89470000000000005</c:v>
                </c:pt>
                <c:pt idx="3">
                  <c:v>0.89270000000000005</c:v>
                </c:pt>
                <c:pt idx="4">
                  <c:v>0.91080000000000005</c:v>
                </c:pt>
                <c:pt idx="5">
                  <c:v>0.91849999999999998</c:v>
                </c:pt>
                <c:pt idx="6">
                  <c:v>0.90649999999999997</c:v>
                </c:pt>
                <c:pt idx="7">
                  <c:v>0.91539999999999999</c:v>
                </c:pt>
                <c:pt idx="8">
                  <c:v>0.9163</c:v>
                </c:pt>
                <c:pt idx="9">
                  <c:v>0.88619999999999999</c:v>
                </c:pt>
                <c:pt idx="10">
                  <c:v>0.9022</c:v>
                </c:pt>
                <c:pt idx="11">
                  <c:v>0.91390000000000005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1E-4EBC-9F52-DD7E96B0EB4C}"/>
            </c:ext>
          </c:extLst>
        </c:ser>
        <c:ser>
          <c:idx val="3"/>
          <c:order val="3"/>
          <c:tx>
            <c:strRef>
              <c:f>'Banca Dati'!$K$1</c:f>
              <c:strCache>
                <c:ptCount val="1"/>
                <c:pt idx="0">
                  <c:v>2024</c:v>
                </c:pt>
              </c:strCache>
            </c:strRef>
          </c:tx>
          <c:spPr>
            <a:ln w="22225" cap="rnd" cmpd="sng" algn="ctr">
              <a:solidFill>
                <a:srgbClr val="FF7C8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pPr>
                <a:gradFill>
                  <a:gsLst>
                    <a:gs pos="100000">
                      <a:srgbClr val="FF7C80"/>
                    </a:gs>
                    <a:gs pos="0">
                      <a:sysClr val="window" lastClr="FFFFFF"/>
                    </a:gs>
                    <a:gs pos="35000">
                      <a:srgbClr val="70AD47">
                        <a:lumMod val="0"/>
                        <a:lumOff val="100000"/>
                      </a:srgbClr>
                    </a:gs>
                    <a:gs pos="100000">
                      <a:srgbClr val="FF7C80"/>
                    </a:gs>
                  </a:gsLst>
                  <a:path path="circle">
                    <a:fillToRect l="50000" t="-80000" r="50000" b="180000"/>
                  </a:path>
                </a:gra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Franklin Gothic Book" panose="020B05030201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949-43E3-B86A-5508314D91C8}"/>
                </c:ext>
              </c:extLst>
            </c:dLbl>
            <c:spPr>
              <a:gradFill>
                <a:gsLst>
                  <a:gs pos="100000">
                    <a:srgbClr val="FF7C80"/>
                  </a:gs>
                  <a:gs pos="0">
                    <a:sysClr val="window" lastClr="FFFFFF"/>
                  </a:gs>
                  <a:gs pos="35000">
                    <a:srgbClr val="70AD47">
                      <a:lumMod val="0"/>
                      <a:lumOff val="100000"/>
                    </a:srgbClr>
                  </a:gs>
                  <a:gs pos="100000">
                    <a:srgbClr val="FF7C80"/>
                  </a:gs>
                </a:gsLst>
                <a:path path="circle">
                  <a:fillToRect l="50000" t="-80000" r="50000" b="180000"/>
                </a:path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'Banca Dati'!$G$2:$G$13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'Banca Dati'!$K$2:$K$13</c:f>
              <c:numCache>
                <c:formatCode>0.00%</c:formatCode>
                <c:ptCount val="12"/>
                <c:pt idx="0">
                  <c:v>0.89816116128905443</c:v>
                </c:pt>
                <c:pt idx="1">
                  <c:v>0.91005856261501372</c:v>
                </c:pt>
                <c:pt idx="2">
                  <c:v>0.91903413385469679</c:v>
                </c:pt>
                <c:pt idx="3">
                  <c:v>0.91220071479116094</c:v>
                </c:pt>
                <c:pt idx="4">
                  <c:v>0.91018612345294081</c:v>
                </c:pt>
                <c:pt idx="5">
                  <c:v>0.92252947775104777</c:v>
                </c:pt>
                <c:pt idx="6">
                  <c:v>0.91032205027618729</c:v>
                </c:pt>
                <c:pt idx="7">
                  <c:v>0.88967481247616054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2-457B-B993-5E726AAD79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accent6">
                  <a:lumMod val="40000"/>
                  <a:lumOff val="60000"/>
                  <a:alpha val="33000"/>
                </a:schemeClr>
              </a:solidFill>
              <a:round/>
            </a:ln>
            <a:effectLst/>
          </c:spPr>
        </c:dropLines>
        <c:smooth val="0"/>
        <c:axId val="747002495"/>
        <c:axId val="746998655"/>
      </c:lineChart>
      <c:catAx>
        <c:axId val="747002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6998655"/>
        <c:crosses val="autoZero"/>
        <c:auto val="1"/>
        <c:lblAlgn val="ctr"/>
        <c:lblOffset val="100"/>
        <c:noMultiLvlLbl val="0"/>
      </c:catAx>
      <c:valAx>
        <c:axId val="746998655"/>
        <c:scaling>
          <c:orientation val="minMax"/>
          <c:min val="0.70000000000000007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7002495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u="none">
                <a:latin typeface="Franklin Gothic Book" panose="020B0503020102020204" pitchFamily="34" charset="0"/>
              </a:rPr>
              <a:t>RISULTATI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RISULTATI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numFmt formatCode="0.00%" sourceLinked="0"/>
            <c:spPr>
              <a:gradFill flip="none" rotWithShape="1">
                <a:gsLst>
                  <a:gs pos="0">
                    <a:schemeClr val="accent6">
                      <a:lumMod val="5000"/>
                      <a:lumOff val="95000"/>
                    </a:schemeClr>
                  </a:gs>
                  <a:gs pos="74000">
                    <a:schemeClr val="accent6">
                      <a:lumMod val="45000"/>
                      <a:lumOff val="55000"/>
                    </a:schemeClr>
                  </a:gs>
                  <a:gs pos="83000">
                    <a:schemeClr val="accent6">
                      <a:lumMod val="45000"/>
                      <a:lumOff val="55000"/>
                    </a:schemeClr>
                  </a:gs>
                  <a:gs pos="100000">
                    <a:schemeClr val="accent6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GENNAIO</c:v>
              </c:pt>
              <c:pt idx="1">
                <c:v>FEBBRAIO</c:v>
              </c:pt>
              <c:pt idx="2">
                <c:v>MARZO</c:v>
              </c:pt>
              <c:pt idx="3">
                <c:v>APRILE</c:v>
              </c:pt>
              <c:pt idx="4">
                <c:v>MAGGIO</c:v>
              </c:pt>
              <c:pt idx="5">
                <c:v>GIUGNO</c:v>
              </c:pt>
              <c:pt idx="6">
                <c:v>LUGLIO</c:v>
              </c:pt>
              <c:pt idx="7">
                <c:v>AGOSTO</c:v>
              </c:pt>
              <c:pt idx="8">
                <c:v>SETTEMBRE</c:v>
              </c:pt>
              <c:pt idx="9">
                <c:v>OTTOBRE</c:v>
              </c:pt>
              <c:pt idx="10">
                <c:v>NOVEMBRE</c:v>
              </c:pt>
              <c:pt idx="11">
                <c:v>DICEMBRE</c:v>
              </c:pt>
            </c:strLit>
          </c:cat>
          <c:val>
            <c:numLit>
              <c:formatCode>General</c:formatCode>
              <c:ptCount val="12"/>
              <c:pt idx="0">
                <c:v>0.88751167058369018</c:v>
              </c:pt>
              <c:pt idx="1">
                <c:v>0.89896560019244642</c:v>
              </c:pt>
              <c:pt idx="2">
                <c:v>0.89470498633121831</c:v>
              </c:pt>
              <c:pt idx="3">
                <c:v>0.89271983765207374</c:v>
              </c:pt>
              <c:pt idx="4">
                <c:v>0.91076418628758216</c:v>
              </c:pt>
              <c:pt idx="5">
                <c:v>0.91853575638807661</c:v>
              </c:pt>
              <c:pt idx="6">
                <c:v>0.90651535477321343</c:v>
              </c:pt>
              <c:pt idx="7">
                <c:v>0.91539377698377256</c:v>
              </c:pt>
              <c:pt idx="8">
                <c:v>0.91629292931842254</c:v>
              </c:pt>
              <c:pt idx="9">
                <c:v>0.88618204466589556</c:v>
              </c:pt>
              <c:pt idx="10">
                <c:v>0.90219772308894763</c:v>
              </c:pt>
              <c:pt idx="11">
                <c:v>0.91389918911209811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C8-4078-A071-0CACD1E4C4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accent1">
                      <a:lumMod val="10000"/>
                      <a:lumOff val="90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</c:dropLines>
        <c:smooth val="0"/>
        <c:axId val="337750063"/>
        <c:axId val="337742383"/>
      </c:lineChart>
      <c:catAx>
        <c:axId val="337750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spc="20" baseline="0">
                <a:solidFill>
                  <a:schemeClr val="tx1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it-IT"/>
          </a:p>
        </c:txPr>
        <c:crossAx val="337742383"/>
        <c:crosses val="autoZero"/>
        <c:auto val="1"/>
        <c:lblAlgn val="ctr"/>
        <c:lblOffset val="100"/>
        <c:noMultiLvlLbl val="0"/>
      </c:catAx>
      <c:valAx>
        <c:axId val="337742383"/>
        <c:scaling>
          <c:orientation val="minMax"/>
          <c:max val="1"/>
          <c:min val="0.85000000000000009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it-IT"/>
          </a:p>
        </c:txPr>
        <c:crossAx val="337750063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r>
              <a:rPr lang="en-US" sz="1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Franklin Gothic Book" panose="020B0503020102020204" pitchFamily="34" charset="0"/>
                <a:ea typeface="+mn-ea"/>
                <a:cs typeface="+mn-cs"/>
              </a:rPr>
              <a:t>RISULTATI ANNUALI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cap="none" spc="2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RISULTATO</c:v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gradFill>
                <a:gsLst>
                  <a:gs pos="0">
                    <a:schemeClr val="accent6">
                      <a:lumMod val="5000"/>
                      <a:lumOff val="95000"/>
                    </a:schemeClr>
                  </a:gs>
                  <a:gs pos="74000">
                    <a:schemeClr val="accent6">
                      <a:lumMod val="45000"/>
                      <a:lumOff val="55000"/>
                    </a:schemeClr>
                  </a:gs>
                  <a:gs pos="83000">
                    <a:schemeClr val="accent6">
                      <a:lumMod val="45000"/>
                      <a:lumOff val="55000"/>
                    </a:schemeClr>
                  </a:gs>
                  <a:gs pos="100000">
                    <a:schemeClr val="accent6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1100" b="1" i="0" u="none" strike="noStrike" kern="1200" spc="2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4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</c:numLit>
          </c:cat>
          <c:val>
            <c:numLit>
              <c:formatCode>General</c:formatCode>
              <c:ptCount val="4"/>
              <c:pt idx="0">
                <c:v>0.79490000000000005</c:v>
              </c:pt>
              <c:pt idx="1">
                <c:v>0.78390000000000004</c:v>
              </c:pt>
              <c:pt idx="2">
                <c:v>0.84240000000000004</c:v>
              </c:pt>
              <c:pt idx="3">
                <c:v>0.90464252944095125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CD-4232-B9D0-ACF2ADFFF15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accent6"/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</c:dropLines>
        <c:smooth val="0"/>
        <c:axId val="935561807"/>
        <c:axId val="935562287"/>
      </c:lineChart>
      <c:catAx>
        <c:axId val="93556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1" i="0" u="none" strike="noStrike" kern="1200" spc="20" baseline="0">
                <a:solidFill>
                  <a:schemeClr val="tx1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it-IT"/>
          </a:p>
        </c:txPr>
        <c:crossAx val="935562287"/>
        <c:crosses val="autoZero"/>
        <c:auto val="1"/>
        <c:lblAlgn val="ctr"/>
        <c:lblOffset val="100"/>
        <c:noMultiLvlLbl val="0"/>
      </c:catAx>
      <c:valAx>
        <c:axId val="935562287"/>
        <c:scaling>
          <c:orientation val="minMax"/>
          <c:max val="1"/>
          <c:min val="0.75000000000000011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1" i="0" u="none" strike="noStrike" kern="1200" spc="20" baseline="0">
                <a:solidFill>
                  <a:schemeClr val="tx1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it-IT"/>
          </a:p>
        </c:txPr>
        <c:crossAx val="93556180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900" b="1" i="0" u="none" strike="noStrike" kern="1200" spc="20" baseline="0">
          <a:solidFill>
            <a:schemeClr val="tx1"/>
          </a:solidFill>
          <a:latin typeface="Franklin Gothic Book" panose="020B0503020102020204" pitchFamily="34" charset="0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/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  <a:latin typeface="Franklin Gothic Book" panose="020B0503020102020204" pitchFamily="34" charset="0"/>
              </a:rPr>
              <a:t>Costi da sostenere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/>
              </a:solidFill>
              <a:latin typeface="Franklin Gothic Book" panose="020B0503020102020204" pitchFamily="34" charset="0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Costi da 
sostenere</c:v>
          </c:tx>
          <c:spPr>
            <a:ln w="31750" cap="rnd" cmpd="sng" algn="ctr">
              <a:solidFill>
                <a:srgbClr val="009E47"/>
              </a:solidFill>
              <a:round/>
            </a:ln>
            <a:effectLst/>
          </c:spPr>
          <c:marker>
            <c:symbol val="none"/>
          </c:marker>
          <c:dLbls>
            <c:spPr>
              <a:gradFill flip="none" rotWithShape="1">
                <a:gsLst>
                  <a:gs pos="0">
                    <a:schemeClr val="accent6">
                      <a:lumMod val="0"/>
                      <a:lumOff val="100000"/>
                    </a:schemeClr>
                  </a:gs>
                  <a:gs pos="35000">
                    <a:schemeClr val="accent6">
                      <a:lumMod val="0"/>
                      <a:lumOff val="100000"/>
                    </a:schemeClr>
                  </a:gs>
                  <a:gs pos="100000">
                    <a:schemeClr val="accent6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2"/>
              <c:pt idx="0">
                <c:v>0.33756157238981366</c:v>
              </c:pt>
              <c:pt idx="1">
                <c:v>0.27595621842675</c:v>
              </c:pt>
              <c:pt idx="2">
                <c:v>0.27310326739365087</c:v>
              </c:pt>
              <c:pt idx="3">
                <c:v>0.34050234037996752</c:v>
              </c:pt>
              <c:pt idx="4">
                <c:v>0.31979041336457237</c:v>
              </c:pt>
              <c:pt idx="5">
                <c:v>0.21933034278977914</c:v>
              </c:pt>
              <c:pt idx="6">
                <c:v>0.32533265653892168</c:v>
              </c:pt>
              <c:pt idx="7">
                <c:v>0.22163168080988532</c:v>
              </c:pt>
              <c:pt idx="8">
                <c:v>0.26503677642808882</c:v>
              </c:pt>
              <c:pt idx="9">
                <c:v>0.33059880772310701</c:v>
              </c:pt>
              <c:pt idx="10">
                <c:v>0.25694951510227587</c:v>
              </c:pt>
              <c:pt idx="11">
                <c:v>0.30856525813944014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EE-42CB-86E4-6164435A55B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738327711"/>
        <c:axId val="738325311"/>
      </c:lineChart>
      <c:catAx>
        <c:axId val="7383277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it-IT"/>
          </a:p>
        </c:txPr>
        <c:crossAx val="738325311"/>
        <c:crosses val="autoZero"/>
        <c:auto val="1"/>
        <c:lblAlgn val="ctr"/>
        <c:lblOffset val="100"/>
        <c:noMultiLvlLbl val="0"/>
      </c:catAx>
      <c:valAx>
        <c:axId val="738325311"/>
        <c:scaling>
          <c:orientation val="minMax"/>
          <c:max val="0.5"/>
          <c:min val="0.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Franklin Gothic Book" panose="020B0503020102020204" pitchFamily="34" charset="0"/>
                <a:ea typeface="+mn-ea"/>
                <a:cs typeface="+mn-cs"/>
              </a:defRPr>
            </a:pPr>
            <a:endParaRPr lang="it-IT"/>
          </a:p>
        </c:txPr>
        <c:crossAx val="738327711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latin typeface="Franklin Gothic Book" panose="020B0503020102020204" pitchFamily="34" charset="0"/>
              </a:rPr>
              <a:t>RISULTATI</a:t>
            </a:r>
            <a:r>
              <a:rPr lang="it-IT" b="1" baseline="0">
                <a:latin typeface="Franklin Gothic Book" panose="020B0503020102020204" pitchFamily="34" charset="0"/>
              </a:rPr>
              <a:t> % NEGLI ANNI</a:t>
            </a:r>
            <a:endParaRPr lang="it-IT" b="1">
              <a:latin typeface="Franklin Gothic Book" panose="020B05030201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872374969522252E-2"/>
          <c:y val="0.11247819201901113"/>
          <c:w val="0.93796113190769181"/>
          <c:h val="0.72787588173275652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31750" cap="rnd" cmpd="sng" algn="ctr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gradFill flip="none" rotWithShape="1">
                <a:gsLst>
                  <a:gs pos="0">
                    <a:schemeClr val="accent5">
                      <a:lumMod val="5000"/>
                      <a:lumOff val="95000"/>
                    </a:schemeClr>
                  </a:gs>
                  <a:gs pos="74000">
                    <a:schemeClr val="accent5">
                      <a:lumMod val="45000"/>
                      <a:lumOff val="55000"/>
                    </a:schemeClr>
                  </a:gs>
                  <a:gs pos="83000">
                    <a:schemeClr val="accent5">
                      <a:lumMod val="45000"/>
                      <a:lumOff val="55000"/>
                    </a:schemeClr>
                  </a:gs>
                  <a:gs pos="100000">
                    <a:schemeClr val="accent5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GENNAIO</c:v>
              </c:pt>
              <c:pt idx="1">
                <c:v>FEBBRAIO</c:v>
              </c:pt>
              <c:pt idx="2">
                <c:v>MARZO</c:v>
              </c:pt>
              <c:pt idx="3">
                <c:v>APRILE</c:v>
              </c:pt>
              <c:pt idx="4">
                <c:v>MAGGIO</c:v>
              </c:pt>
              <c:pt idx="5">
                <c:v>GIUGNO</c:v>
              </c:pt>
              <c:pt idx="6">
                <c:v>LUGLIO</c:v>
              </c:pt>
              <c:pt idx="7">
                <c:v>AGOSTO</c:v>
              </c:pt>
              <c:pt idx="8">
                <c:v>SETTEMBRE</c:v>
              </c:pt>
              <c:pt idx="9">
                <c:v>OTTOBRE</c:v>
              </c:pt>
              <c:pt idx="10">
                <c:v>NOVEMBRE</c:v>
              </c:pt>
              <c:pt idx="11">
                <c:v>DICEMBRE</c:v>
              </c:pt>
            </c:strLit>
          </c:cat>
          <c:val>
            <c:numLit>
              <c:formatCode>General</c:formatCode>
              <c:ptCount val="12"/>
              <c:pt idx="0">
                <c:v>0.74750000000000005</c:v>
              </c:pt>
              <c:pt idx="1">
                <c:v>0.74029999999999996</c:v>
              </c:pt>
              <c:pt idx="2">
                <c:v>0.75819999999999999</c:v>
              </c:pt>
              <c:pt idx="3">
                <c:v>0.76419999999999999</c:v>
              </c:pt>
              <c:pt idx="4">
                <c:v>0.76500000000000001</c:v>
              </c:pt>
              <c:pt idx="5">
                <c:v>0.79720000000000002</c:v>
              </c:pt>
              <c:pt idx="6">
                <c:v>0.8085</c:v>
              </c:pt>
              <c:pt idx="7">
                <c:v>0.80459999999999998</c:v>
              </c:pt>
              <c:pt idx="8">
                <c:v>0.8024</c:v>
              </c:pt>
              <c:pt idx="9">
                <c:v>0.76539999999999997</c:v>
              </c:pt>
              <c:pt idx="10">
                <c:v>0.79569999999999996</c:v>
              </c:pt>
              <c:pt idx="11">
                <c:v>0.82730000000000004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D6-4AE5-BE58-AB921DD2A04B}"/>
            </c:ext>
          </c:extLst>
        </c:ser>
        <c:ser>
          <c:idx val="1"/>
          <c:order val="1"/>
          <c:tx>
            <c:v>2022</c:v>
          </c:tx>
          <c:spPr>
            <a:ln w="31750" cap="rnd" cmpd="sng" algn="ctr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gradFill flip="none" rotWithShape="1">
                <a:gsLst>
                  <a:gs pos="0">
                    <a:schemeClr val="accent4">
                      <a:lumMod val="5000"/>
                      <a:lumOff val="95000"/>
                    </a:schemeClr>
                  </a:gs>
                  <a:gs pos="74000">
                    <a:schemeClr val="accent4">
                      <a:lumMod val="45000"/>
                      <a:lumOff val="55000"/>
                    </a:schemeClr>
                  </a:gs>
                  <a:gs pos="83000">
                    <a:schemeClr val="accent4">
                      <a:lumMod val="45000"/>
                      <a:lumOff val="55000"/>
                    </a:schemeClr>
                  </a:gs>
                  <a:gs pos="100000">
                    <a:schemeClr val="accent4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GENNAIO</c:v>
              </c:pt>
              <c:pt idx="1">
                <c:v>FEBBRAIO</c:v>
              </c:pt>
              <c:pt idx="2">
                <c:v>MARZO</c:v>
              </c:pt>
              <c:pt idx="3">
                <c:v>APRILE</c:v>
              </c:pt>
              <c:pt idx="4">
                <c:v>MAGGIO</c:v>
              </c:pt>
              <c:pt idx="5">
                <c:v>GIUGNO</c:v>
              </c:pt>
              <c:pt idx="6">
                <c:v>LUGLIO</c:v>
              </c:pt>
              <c:pt idx="7">
                <c:v>AGOSTO</c:v>
              </c:pt>
              <c:pt idx="8">
                <c:v>SETTEMBRE</c:v>
              </c:pt>
              <c:pt idx="9">
                <c:v>OTTOBRE</c:v>
              </c:pt>
              <c:pt idx="10">
                <c:v>NOVEMBRE</c:v>
              </c:pt>
              <c:pt idx="11">
                <c:v>DICEMBRE</c:v>
              </c:pt>
            </c:strLit>
          </c:cat>
          <c:val>
            <c:numLit>
              <c:formatCode>General</c:formatCode>
              <c:ptCount val="12"/>
              <c:pt idx="0">
                <c:v>0.82709999999999995</c:v>
              </c:pt>
              <c:pt idx="1">
                <c:v>0.80610000000000004</c:v>
              </c:pt>
              <c:pt idx="2">
                <c:v>0.84030000000000005</c:v>
              </c:pt>
              <c:pt idx="3">
                <c:v>0.81940000000000002</c:v>
              </c:pt>
              <c:pt idx="4">
                <c:v>0.82379999999999998</c:v>
              </c:pt>
              <c:pt idx="5">
                <c:v>0.83899999999999997</c:v>
              </c:pt>
              <c:pt idx="6">
                <c:v>0.83779999999999999</c:v>
              </c:pt>
              <c:pt idx="7">
                <c:v>0.85509999999999997</c:v>
              </c:pt>
              <c:pt idx="8">
                <c:v>0.82609999999999995</c:v>
              </c:pt>
              <c:pt idx="9">
                <c:v>0.85340000000000005</c:v>
              </c:pt>
              <c:pt idx="10">
                <c:v>0.88560000000000005</c:v>
              </c:pt>
              <c:pt idx="11">
                <c:v>0.90169999999999995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D6-4AE5-BE58-AB921DD2A04B}"/>
            </c:ext>
          </c:extLst>
        </c:ser>
        <c:ser>
          <c:idx val="2"/>
          <c:order val="2"/>
          <c:tx>
            <c:v>2023</c:v>
          </c:tx>
          <c:spPr>
            <a:ln w="31750" cap="rnd" cmpd="sng" algn="ctr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gradFill flip="none" rotWithShape="1">
                <a:gsLst>
                  <a:gs pos="0">
                    <a:schemeClr val="accent6">
                      <a:lumMod val="0"/>
                      <a:lumOff val="100000"/>
                    </a:schemeClr>
                  </a:gs>
                  <a:gs pos="35000">
                    <a:schemeClr val="accent6">
                      <a:lumMod val="0"/>
                      <a:lumOff val="100000"/>
                    </a:schemeClr>
                  </a:gs>
                  <a:gs pos="100000">
                    <a:schemeClr val="accent6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GENNAIO</c:v>
              </c:pt>
              <c:pt idx="1">
                <c:v>FEBBRAIO</c:v>
              </c:pt>
              <c:pt idx="2">
                <c:v>MARZO</c:v>
              </c:pt>
              <c:pt idx="3">
                <c:v>APRILE</c:v>
              </c:pt>
              <c:pt idx="4">
                <c:v>MAGGIO</c:v>
              </c:pt>
              <c:pt idx="5">
                <c:v>GIUGNO</c:v>
              </c:pt>
              <c:pt idx="6">
                <c:v>LUGLIO</c:v>
              </c:pt>
              <c:pt idx="7">
                <c:v>AGOSTO</c:v>
              </c:pt>
              <c:pt idx="8">
                <c:v>SETTEMBRE</c:v>
              </c:pt>
              <c:pt idx="9">
                <c:v>OTTOBRE</c:v>
              </c:pt>
              <c:pt idx="10">
                <c:v>NOVEMBRE</c:v>
              </c:pt>
              <c:pt idx="11">
                <c:v>DICEMBRE</c:v>
              </c:pt>
            </c:strLit>
          </c:cat>
          <c:val>
            <c:numLit>
              <c:formatCode>General</c:formatCode>
              <c:ptCount val="12"/>
              <c:pt idx="0">
                <c:v>0.88751167058369018</c:v>
              </c:pt>
              <c:pt idx="1">
                <c:v>0.89896560019244642</c:v>
              </c:pt>
              <c:pt idx="2">
                <c:v>0.89470498633121831</c:v>
              </c:pt>
              <c:pt idx="3">
                <c:v>0.89271983765207374</c:v>
              </c:pt>
              <c:pt idx="4">
                <c:v>0.91076418628758216</c:v>
              </c:pt>
              <c:pt idx="5">
                <c:v>0.91853575638807661</c:v>
              </c:pt>
              <c:pt idx="6">
                <c:v>0.90651535477321343</c:v>
              </c:pt>
              <c:pt idx="7">
                <c:v>0.91539377698377256</c:v>
              </c:pt>
              <c:pt idx="8">
                <c:v>0.91629292931842254</c:v>
              </c:pt>
              <c:pt idx="9">
                <c:v>0.88618204466589556</c:v>
              </c:pt>
              <c:pt idx="10">
                <c:v>0.90219772308894763</c:v>
              </c:pt>
              <c:pt idx="11">
                <c:v>0.91389918911209811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D6-4AE5-BE58-AB921DD2A04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accent6">
                  <a:lumMod val="40000"/>
                  <a:lumOff val="60000"/>
                  <a:alpha val="33000"/>
                </a:schemeClr>
              </a:solidFill>
              <a:round/>
            </a:ln>
            <a:effectLst/>
          </c:spPr>
        </c:dropLines>
        <c:smooth val="0"/>
        <c:axId val="747002495"/>
        <c:axId val="746998655"/>
      </c:lineChart>
      <c:catAx>
        <c:axId val="747002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6998655"/>
        <c:crosses val="autoZero"/>
        <c:auto val="1"/>
        <c:lblAlgn val="ctr"/>
        <c:lblOffset val="100"/>
        <c:noMultiLvlLbl val="0"/>
      </c:catAx>
      <c:valAx>
        <c:axId val="746998655"/>
        <c:scaling>
          <c:orientation val="minMax"/>
          <c:min val="0.70000000000000007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7002495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>
                <a:latin typeface="Franklin Gothic Book" panose="020B0503020102020204" pitchFamily="34" charset="0"/>
              </a:rPr>
              <a:t>Rapporto</a:t>
            </a:r>
            <a:r>
              <a:rPr lang="it-IT" baseline="0">
                <a:latin typeface="Franklin Gothic Book" panose="020B0503020102020204" pitchFamily="34" charset="0"/>
              </a:rPr>
              <a:t> % negli Anni</a:t>
            </a:r>
            <a:endParaRPr lang="it-IT">
              <a:latin typeface="Franklin Gothic Book" panose="020B05030201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872374969522252E-2"/>
          <c:y val="0.11247819201901113"/>
          <c:w val="0.93796113190769181"/>
          <c:h val="0.72787588173275652"/>
        </c:manualLayout>
      </c:layout>
      <c:lineChart>
        <c:grouping val="standard"/>
        <c:varyColors val="0"/>
        <c:ser>
          <c:idx val="0"/>
          <c:order val="0"/>
          <c:tx>
            <c:strRef>
              <c:f>'Banca Dati'!$H$1</c:f>
              <c:strCache>
                <c:ptCount val="1"/>
                <c:pt idx="0">
                  <c:v>2021</c:v>
                </c:pt>
              </c:strCache>
            </c:strRef>
          </c:tx>
          <c:spPr>
            <a:ln w="31750" cap="rnd" cmpd="sng" algn="ctr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gradFill flip="none" rotWithShape="1">
                <a:gsLst>
                  <a:gs pos="0">
                    <a:schemeClr val="accent5">
                      <a:lumMod val="5000"/>
                      <a:lumOff val="95000"/>
                    </a:schemeClr>
                  </a:gs>
                  <a:gs pos="74000">
                    <a:schemeClr val="accent5">
                      <a:lumMod val="45000"/>
                      <a:lumOff val="55000"/>
                    </a:schemeClr>
                  </a:gs>
                  <a:gs pos="83000">
                    <a:schemeClr val="accent5">
                      <a:lumMod val="45000"/>
                      <a:lumOff val="55000"/>
                    </a:schemeClr>
                  </a:gs>
                  <a:gs pos="100000">
                    <a:schemeClr val="accent5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'Banca Dati'!$G$2:$G$13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'Banca Dati'!$H$2:$H$13</c:f>
              <c:numCache>
                <c:formatCode>0.00%</c:formatCode>
                <c:ptCount val="12"/>
                <c:pt idx="0">
                  <c:v>0.74750000000000005</c:v>
                </c:pt>
                <c:pt idx="1">
                  <c:v>0.74029999999999996</c:v>
                </c:pt>
                <c:pt idx="2">
                  <c:v>0.75819999999999999</c:v>
                </c:pt>
                <c:pt idx="3">
                  <c:v>0.76419999999999999</c:v>
                </c:pt>
                <c:pt idx="4">
                  <c:v>0.76500000000000001</c:v>
                </c:pt>
                <c:pt idx="5">
                  <c:v>0.79720000000000002</c:v>
                </c:pt>
                <c:pt idx="6">
                  <c:v>0.8085</c:v>
                </c:pt>
                <c:pt idx="7">
                  <c:v>0.80459999999999998</c:v>
                </c:pt>
                <c:pt idx="8">
                  <c:v>0.8024</c:v>
                </c:pt>
                <c:pt idx="9">
                  <c:v>0.76539999999999997</c:v>
                </c:pt>
                <c:pt idx="10">
                  <c:v>0.79569999999999996</c:v>
                </c:pt>
                <c:pt idx="11">
                  <c:v>0.82730000000000004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E1-4A4D-9128-A357B1FBCB63}"/>
            </c:ext>
          </c:extLst>
        </c:ser>
        <c:ser>
          <c:idx val="1"/>
          <c:order val="1"/>
          <c:tx>
            <c:strRef>
              <c:f>'Banca Dati'!$I$1</c:f>
              <c:strCache>
                <c:ptCount val="1"/>
                <c:pt idx="0">
                  <c:v>2022</c:v>
                </c:pt>
              </c:strCache>
            </c:strRef>
          </c:tx>
          <c:spPr>
            <a:ln w="31750" cap="rnd" cmpd="sng" algn="ctr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gradFill flip="none" rotWithShape="1">
                <a:gsLst>
                  <a:gs pos="0">
                    <a:schemeClr val="accent4">
                      <a:lumMod val="5000"/>
                      <a:lumOff val="95000"/>
                    </a:schemeClr>
                  </a:gs>
                  <a:gs pos="74000">
                    <a:schemeClr val="accent4">
                      <a:lumMod val="45000"/>
                      <a:lumOff val="55000"/>
                    </a:schemeClr>
                  </a:gs>
                  <a:gs pos="83000">
                    <a:schemeClr val="accent4">
                      <a:lumMod val="45000"/>
                      <a:lumOff val="55000"/>
                    </a:schemeClr>
                  </a:gs>
                  <a:gs pos="100000">
                    <a:schemeClr val="accent4">
                      <a:lumMod val="30000"/>
                      <a:lumOff val="70000"/>
                    </a:scheme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'Banca Dati'!$G$2:$G$13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'Banca Dati'!$I$2:$I$13</c:f>
              <c:numCache>
                <c:formatCode>0.00%</c:formatCode>
                <c:ptCount val="12"/>
                <c:pt idx="0">
                  <c:v>0.82709999999999995</c:v>
                </c:pt>
                <c:pt idx="1">
                  <c:v>0.80610000000000004</c:v>
                </c:pt>
                <c:pt idx="2">
                  <c:v>0.84030000000000005</c:v>
                </c:pt>
                <c:pt idx="3">
                  <c:v>0.81940000000000002</c:v>
                </c:pt>
                <c:pt idx="4">
                  <c:v>0.82379999999999998</c:v>
                </c:pt>
                <c:pt idx="5">
                  <c:v>0.83899999999999997</c:v>
                </c:pt>
                <c:pt idx="6">
                  <c:v>0.83779999999999999</c:v>
                </c:pt>
                <c:pt idx="7">
                  <c:v>0.85509999999999997</c:v>
                </c:pt>
                <c:pt idx="8">
                  <c:v>0.82609999999999995</c:v>
                </c:pt>
                <c:pt idx="9">
                  <c:v>0.85340000000000005</c:v>
                </c:pt>
                <c:pt idx="10">
                  <c:v>0.88560000000000005</c:v>
                </c:pt>
                <c:pt idx="11">
                  <c:v>0.90169999999999995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1-4A4D-9128-A357B1FBCB63}"/>
            </c:ext>
          </c:extLst>
        </c:ser>
        <c:ser>
          <c:idx val="2"/>
          <c:order val="2"/>
          <c:tx>
            <c:strRef>
              <c:f>'Banca Dati'!$J$1</c:f>
              <c:strCache>
                <c:ptCount val="1"/>
                <c:pt idx="0">
                  <c:v>2023</c:v>
                </c:pt>
              </c:strCache>
            </c:strRef>
          </c:tx>
          <c:spPr>
            <a:ln w="31750" cap="rnd" cmpd="sng" algn="ctr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gradFill flip="none" rotWithShape="1">
                <a:gsLst>
                  <a:gs pos="0">
                    <a:schemeClr val="accent6">
                      <a:lumMod val="0"/>
                      <a:lumOff val="100000"/>
                    </a:schemeClr>
                  </a:gs>
                  <a:gs pos="35000">
                    <a:schemeClr val="accent6">
                      <a:lumMod val="0"/>
                      <a:lumOff val="100000"/>
                    </a:schemeClr>
                  </a:gs>
                  <a:gs pos="100000">
                    <a:schemeClr val="accent6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'Banca Dati'!$G$2:$G$13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'Banca Dati'!$J$2:$J$13</c:f>
              <c:numCache>
                <c:formatCode>0.00%</c:formatCode>
                <c:ptCount val="12"/>
                <c:pt idx="0">
                  <c:v>0.88749999999999996</c:v>
                </c:pt>
                <c:pt idx="1">
                  <c:v>0.89900000000000002</c:v>
                </c:pt>
                <c:pt idx="2">
                  <c:v>0.89470000000000005</c:v>
                </c:pt>
                <c:pt idx="3">
                  <c:v>0.89270000000000005</c:v>
                </c:pt>
                <c:pt idx="4">
                  <c:v>0.91080000000000005</c:v>
                </c:pt>
                <c:pt idx="5">
                  <c:v>0.91849999999999998</c:v>
                </c:pt>
                <c:pt idx="6">
                  <c:v>0.90649999999999997</c:v>
                </c:pt>
                <c:pt idx="7">
                  <c:v>0.91539999999999999</c:v>
                </c:pt>
                <c:pt idx="8">
                  <c:v>0.9163</c:v>
                </c:pt>
                <c:pt idx="9">
                  <c:v>0.88619999999999999</c:v>
                </c:pt>
                <c:pt idx="10">
                  <c:v>0.9022</c:v>
                </c:pt>
                <c:pt idx="11">
                  <c:v>0.91390000000000005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E1-4A4D-9128-A357B1FBCB63}"/>
            </c:ext>
          </c:extLst>
        </c:ser>
        <c:ser>
          <c:idx val="3"/>
          <c:order val="3"/>
          <c:tx>
            <c:strRef>
              <c:f>'Banca Dati'!$K$1</c:f>
              <c:strCache>
                <c:ptCount val="1"/>
                <c:pt idx="0">
                  <c:v>2024</c:v>
                </c:pt>
              </c:strCache>
            </c:strRef>
          </c:tx>
          <c:spPr>
            <a:ln w="22225" cap="rnd" cmpd="sng" algn="ctr">
              <a:solidFill>
                <a:srgbClr val="FF7C8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pPr>
                <a:gradFill>
                  <a:gsLst>
                    <a:gs pos="100000">
                      <a:srgbClr val="FF7C80"/>
                    </a:gs>
                    <a:gs pos="0">
                      <a:sysClr val="window" lastClr="FFFFFF"/>
                    </a:gs>
                    <a:gs pos="35000">
                      <a:srgbClr val="70AD47">
                        <a:lumMod val="0"/>
                        <a:lumOff val="100000"/>
                      </a:srgbClr>
                    </a:gs>
                    <a:gs pos="100000">
                      <a:srgbClr val="FF7C80"/>
                    </a:gs>
                  </a:gsLst>
                  <a:path path="circle">
                    <a:fillToRect l="50000" t="-80000" r="50000" b="180000"/>
                  </a:path>
                </a:gra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Franklin Gothic Book" panose="020B050302010202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B98-4009-8D44-96BF1DF99C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'Banca Dati'!$G$2:$G$13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'Banca Dati'!$K$2:$K$13</c:f>
              <c:numCache>
                <c:formatCode>0.00%</c:formatCode>
                <c:ptCount val="12"/>
                <c:pt idx="0">
                  <c:v>0.89816116128905443</c:v>
                </c:pt>
                <c:pt idx="1">
                  <c:v>0.91005856261501372</c:v>
                </c:pt>
                <c:pt idx="2">
                  <c:v>0.91903413385469679</c:v>
                </c:pt>
                <c:pt idx="3">
                  <c:v>0.91220071479116094</c:v>
                </c:pt>
                <c:pt idx="4">
                  <c:v>0.91018612345294081</c:v>
                </c:pt>
                <c:pt idx="5">
                  <c:v>0.92252947775104777</c:v>
                </c:pt>
                <c:pt idx="6">
                  <c:v>0.91032205027618729</c:v>
                </c:pt>
                <c:pt idx="7">
                  <c:v>0.88967481247616054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3B-4326-9E5B-DAF87E3BDDC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accent6">
                  <a:lumMod val="40000"/>
                  <a:lumOff val="60000"/>
                  <a:alpha val="33000"/>
                </a:schemeClr>
              </a:solidFill>
              <a:round/>
            </a:ln>
            <a:effectLst/>
          </c:spPr>
        </c:dropLines>
        <c:smooth val="0"/>
        <c:axId val="747002495"/>
        <c:axId val="746998655"/>
      </c:lineChart>
      <c:catAx>
        <c:axId val="747002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6998655"/>
        <c:crosses val="autoZero"/>
        <c:auto val="1"/>
        <c:lblAlgn val="ctr"/>
        <c:lblOffset val="100"/>
        <c:noMultiLvlLbl val="0"/>
      </c:catAx>
      <c:valAx>
        <c:axId val="746998655"/>
        <c:scaling>
          <c:orientation val="minMax"/>
          <c:min val="0.70000000000000007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7002495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9</xdr:col>
      <xdr:colOff>733426</xdr:colOff>
      <xdr:row>20</xdr:row>
      <xdr:rowOff>104775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9FD9B4C-7749-4625-AA33-2A6B08805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733424</xdr:colOff>
      <xdr:row>2</xdr:row>
      <xdr:rowOff>19048</xdr:rowOff>
    </xdr:from>
    <xdr:to>
      <xdr:col>19</xdr:col>
      <xdr:colOff>466724</xdr:colOff>
      <xdr:row>20</xdr:row>
      <xdr:rowOff>95249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8A8A299-FBA7-4FC6-8376-F247F6710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</xdr:row>
      <xdr:rowOff>0</xdr:rowOff>
    </xdr:from>
    <xdr:to>
      <xdr:col>34</xdr:col>
      <xdr:colOff>169332</xdr:colOff>
      <xdr:row>20</xdr:row>
      <xdr:rowOff>179916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F9F84F76-4ECD-40B4-934C-BFBDC532F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9</xdr:col>
      <xdr:colOff>733426</xdr:colOff>
      <xdr:row>20</xdr:row>
      <xdr:rowOff>104775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171DEA5F-23A7-4F71-976C-DDD87DF66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733424</xdr:colOff>
      <xdr:row>2</xdr:row>
      <xdr:rowOff>19048</xdr:rowOff>
    </xdr:from>
    <xdr:to>
      <xdr:col>19</xdr:col>
      <xdr:colOff>466724</xdr:colOff>
      <xdr:row>20</xdr:row>
      <xdr:rowOff>95249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8E80218F-C641-4A04-AEF7-B98E2B47E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1555751</xdr:colOff>
      <xdr:row>53</xdr:row>
      <xdr:rowOff>95250</xdr:rowOff>
    </xdr:from>
    <xdr:to>
      <xdr:col>15</xdr:col>
      <xdr:colOff>52917</xdr:colOff>
      <xdr:row>65</xdr:row>
      <xdr:rowOff>137583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62B71C41-067B-4B39-B3F0-7FE9496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2</xdr:row>
      <xdr:rowOff>0</xdr:rowOff>
    </xdr:from>
    <xdr:to>
      <xdr:col>34</xdr:col>
      <xdr:colOff>169332</xdr:colOff>
      <xdr:row>20</xdr:row>
      <xdr:rowOff>179916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6F365E4B-DF4E-4628-9C1B-0DA661552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180974</xdr:colOff>
      <xdr:row>14</xdr:row>
      <xdr:rowOff>14287</xdr:rowOff>
    </xdr:from>
    <xdr:to>
      <xdr:col>15</xdr:col>
      <xdr:colOff>47624</xdr:colOff>
      <xdr:row>34</xdr:row>
      <xdr:rowOff>28575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A8EA78-E572-7DED-F679-B2E63F9F0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9851856-5453-4161-974A-DEEA6364DC1D}" name="Tabella17" displayName="Tabella17" ref="D22:Q49" totalsRowShown="0" headerRowDxfId="38" dataDxfId="37">
  <tableColumns count="14">
    <tableColumn id="1" xr3:uid="{ED43E0E3-F73F-4348-AA3F-E977F32FE9A2}" name="GENNAIO" dataDxfId="36"/>
    <tableColumn id="2" xr3:uid="{450AC64E-6B5E-461B-9F3F-77208746204A}" name="FEBBRAIO" dataDxfId="35"/>
    <tableColumn id="3" xr3:uid="{C34BECEC-A7A3-4113-8169-D85FAFD99344}" name="MARZO" dataDxfId="34"/>
    <tableColumn id="4" xr3:uid="{4135F778-7DCA-4627-9E83-014D2E8BD092}" name="APRILE" dataDxfId="33"/>
    <tableColumn id="5" xr3:uid="{2B9031B3-9BFD-4E62-ABF4-B118A92DA51E}" name="MAGGIO " dataDxfId="32"/>
    <tableColumn id="6" xr3:uid="{1E3D926E-82CE-42E0-9138-F4568D076002}" name="GIUGNO"/>
    <tableColumn id="7" xr3:uid="{11CADCA3-8067-41A0-8A6C-F6BB193825C8}" name="LUGLIO" dataDxfId="31"/>
    <tableColumn id="8" xr3:uid="{57D143EF-E3F7-4375-8CC4-0D4E8BAECAF1}" name="AGOSTO" dataDxfId="30"/>
    <tableColumn id="9" xr3:uid="{B7CF89A9-D205-4609-86E2-480C8D2D5BDC}" name="SETTEMBRE" dataDxfId="29"/>
    <tableColumn id="10" xr3:uid="{D2167632-DC9B-4754-94DF-6C30AC43B2BD}" name="OTTOBRE" dataDxfId="28"/>
    <tableColumn id="11" xr3:uid="{F3B09F77-28F5-4705-ACFE-88310E8A4A60}" name="NOVEMBRE" dataDxfId="27"/>
    <tableColumn id="12" xr3:uid="{A1E8C50F-7E77-413D-8CBF-43AA9DE6F114}" name="DICEMBRE" dataDxfId="26"/>
    <tableColumn id="13" xr3:uid="{EE60106D-EA80-493D-AD67-A968A8C129BE}" name="_x000a_TOTALE RISULTATO ANNUALE _x000a_ 2024" dataDxfId="25">
      <calculatedColumnFormula>AVERAGE(Tabella17[[#This Row],[GENNAIO]:[DICEMBRE]])</calculatedColumnFormula>
    </tableColumn>
    <tableColumn id="14" xr3:uid="{EB7CEB4A-3399-4793-8E06-54047BE89454}" name="ANDAMENTO" dataDxfId="24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57B249-1CFE-43A4-BD55-6649AF9897AD}" name="Tabella176" displayName="Tabella176" ref="D22:Q47" totalsRowShown="0" headerRowDxfId="23" dataDxfId="22">
  <tableColumns count="14">
    <tableColumn id="1" xr3:uid="{26B4DCB2-80E1-4E95-9C6A-A9D8073D0497}" name="GENNAIO" dataDxfId="21"/>
    <tableColumn id="2" xr3:uid="{4A84DBF8-7CA8-4978-9A8E-63BC0B0944C9}" name="FEBBRAIO" dataDxfId="20"/>
    <tableColumn id="3" xr3:uid="{0D3E2F41-F799-44A3-856A-9149F7F6631E}" name="MARZO" dataDxfId="19"/>
    <tableColumn id="4" xr3:uid="{FCB8A08D-864B-4E3B-AAF9-D9700CF68900}" name="APRILE" dataDxfId="18"/>
    <tableColumn id="5" xr3:uid="{91EA3CF1-3322-4301-9240-332806BCBAA9}" name="MAGGIO " dataDxfId="17"/>
    <tableColumn id="6" xr3:uid="{A2C9AD01-D583-408D-AB06-220ECDAB6485}" name="GIUGNO"/>
    <tableColumn id="7" xr3:uid="{FD2CE4A8-470A-4107-8F14-670FEEB84812}" name="LUGLIO" dataDxfId="16"/>
    <tableColumn id="8" xr3:uid="{0BE13603-D277-443F-A406-57D3B0260279}" name="AGOSTO" dataDxfId="15"/>
    <tableColumn id="9" xr3:uid="{F7D2FF8C-960F-4675-91D8-78E5101DE204}" name="SETTEMBRE" dataDxfId="14"/>
    <tableColumn id="10" xr3:uid="{863119CC-188E-47E7-BFFD-7AA6F505335A}" name="OTTOBRE" dataDxfId="13"/>
    <tableColumn id="11" xr3:uid="{74503AA8-CCD7-4E4C-8DE9-358D2EB43B43}" name="NOVEMBRE" dataDxfId="12"/>
    <tableColumn id="12" xr3:uid="{72B89476-79EE-4359-B14A-D21E2C316868}" name="DICEMBRE" dataDxfId="11"/>
    <tableColumn id="13" xr3:uid="{F32D513A-8550-4CCA-A0FE-2F420DFD004F}" name="_x000a_MEDIE_x000a_RISULTATO ANNUALE _x000a_ 2023" dataDxfId="10">
      <calculatedColumnFormula>AVERAGE(Tabella176[[#This Row],[GENNAIO]:[DICEMBRE]])</calculatedColumnFormula>
    </tableColumn>
    <tableColumn id="14" xr3:uid="{1B31ED6A-5901-4431-AB0F-211C145F5249}" name="ANDAMENTO" dataDxfId="9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FE0701-BA58-4C4F-B732-8C9CFBA76DCD}" name="Tabella2" displayName="Tabella2" ref="A1:B13" totalsRowShown="0">
  <autoFilter ref="A1:B13" xr:uid="{45FE0701-BA58-4C4F-B732-8C9CFBA76DCD}"/>
  <tableColumns count="2">
    <tableColumn id="1" xr3:uid="{06BF54F4-1AC8-4F4D-9700-9BD326A9E9EA}" name="MESE"/>
    <tableColumn id="2" xr3:uid="{F24ED323-9029-4C63-96A7-E09495DA6B82}" name="RISULTATI" dataDxfId="8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B40CEF5-BD6B-451C-A3EC-B38F7469A53C}" name="Tabella8" displayName="Tabella8" ref="D1:E6" totalsRowShown="0">
  <autoFilter ref="D1:E6" xr:uid="{9B40CEF5-BD6B-451C-A3EC-B38F7469A53C}"/>
  <tableColumns count="2">
    <tableColumn id="1" xr3:uid="{6E1531E0-BBD8-46F0-AD96-557DDECA2431}" name="ANNO"/>
    <tableColumn id="2" xr3:uid="{0F42B390-4A01-4D2B-A089-E13A93BA41F3}" name="RISULTATO" dataDxfId="7" dataCellStyle="Percentuale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B543FC-EAE4-4774-BF22-22181F72D354}" name="Tabella3" displayName="Tabella3" ref="G1:K13" totalsRowShown="0" headerRowDxfId="6" dataDxfId="5">
  <autoFilter ref="G1:K13" xr:uid="{58B543FC-EAE4-4774-BF22-22181F72D354}"/>
  <tableColumns count="5">
    <tableColumn id="1" xr3:uid="{343EE2C6-292D-4C45-9E99-567FCF961040}" name="MESE" dataDxfId="4"/>
    <tableColumn id="2" xr3:uid="{05CC4727-787A-468F-AEA5-7AAEDBE7337D}" name="2021" dataDxfId="3" dataCellStyle="Percentuale"/>
    <tableColumn id="3" xr3:uid="{125D80B5-0AF0-4D75-BA1B-CF46E0083EE7}" name="2022" dataDxfId="2" dataCellStyle="Percentuale"/>
    <tableColumn id="6" xr3:uid="{12F89271-72F7-49FC-B254-AB6410F7FB99}" name="2023" dataDxfId="1" dataCellStyle="Percentuale"/>
    <tableColumn id="4" xr3:uid="{4722827B-F81D-4A67-B374-CB5918ADBD31}" name="2024" dataDxfId="0">
      <calculatedColumnFormula>Tabella2[[#This Row],[RISULTATI]]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AAAC-416F-4BFB-B858-BAA5C55A5FAE}">
  <dimension ref="A1:Q49"/>
  <sheetViews>
    <sheetView tabSelected="1" topLeftCell="A26" zoomScale="90" zoomScaleNormal="90" workbookViewId="0">
      <selection activeCell="K26" sqref="K26"/>
    </sheetView>
  </sheetViews>
  <sheetFormatPr defaultColWidth="9.109375" defaultRowHeight="14.4" x14ac:dyDescent="0.3"/>
  <cols>
    <col min="1" max="1" width="9.109375" style="11"/>
    <col min="2" max="2" width="23.88671875" style="11" customWidth="1"/>
    <col min="3" max="15" width="11.44140625" style="11" customWidth="1"/>
    <col min="16" max="16" width="18.44140625" style="11" customWidth="1"/>
    <col min="17" max="17" width="15.44140625" style="11" customWidth="1"/>
    <col min="18" max="16384" width="9.109375" style="11"/>
  </cols>
  <sheetData>
    <row r="1" spans="1:1" s="54" customFormat="1" ht="24" customHeight="1" x14ac:dyDescent="0.3">
      <c r="A1" s="54" t="s">
        <v>42</v>
      </c>
    </row>
    <row r="22" spans="1:17" ht="58.5" customHeight="1" x14ac:dyDescent="0.3">
      <c r="A22" s="13"/>
      <c r="B22" s="13"/>
      <c r="C22" s="12"/>
      <c r="D22" s="14" t="s">
        <v>19</v>
      </c>
      <c r="E22" s="14" t="s">
        <v>20</v>
      </c>
      <c r="F22" s="14" t="s">
        <v>21</v>
      </c>
      <c r="G22" s="14" t="s">
        <v>22</v>
      </c>
      <c r="H22" s="14" t="s">
        <v>23</v>
      </c>
      <c r="I22" s="14" t="s">
        <v>24</v>
      </c>
      <c r="J22" s="14" t="s">
        <v>25</v>
      </c>
      <c r="K22" s="14" t="s">
        <v>26</v>
      </c>
      <c r="L22" s="14" t="s">
        <v>27</v>
      </c>
      <c r="M22" s="14" t="s">
        <v>28</v>
      </c>
      <c r="N22" s="14" t="s">
        <v>29</v>
      </c>
      <c r="O22" s="14" t="s">
        <v>30</v>
      </c>
      <c r="P22" s="15" t="s">
        <v>62</v>
      </c>
      <c r="Q22" s="15" t="s">
        <v>41</v>
      </c>
    </row>
    <row r="23" spans="1:17" ht="17.100000000000001" customHeight="1" x14ac:dyDescent="0.3">
      <c r="A23" s="55" t="s">
        <v>17</v>
      </c>
      <c r="B23" s="2" t="s">
        <v>31</v>
      </c>
      <c r="C23" s="3">
        <v>150101</v>
      </c>
      <c r="D23" s="9">
        <v>62120</v>
      </c>
      <c r="E23" s="9">
        <v>51340</v>
      </c>
      <c r="F23" s="9">
        <v>74920</v>
      </c>
      <c r="G23" s="9">
        <v>71140</v>
      </c>
      <c r="H23" s="9">
        <v>8700</v>
      </c>
      <c r="I23" s="9">
        <v>8620</v>
      </c>
      <c r="J23" s="9">
        <v>30440</v>
      </c>
      <c r="K23" s="9">
        <v>24460</v>
      </c>
      <c r="L23" s="9"/>
      <c r="M23" s="9"/>
      <c r="N23" s="9"/>
      <c r="O23" s="9"/>
      <c r="P23" s="9">
        <f>SUM(Tabella17[[#This Row],[GENNAIO]:[DICEMBRE]])</f>
        <v>331740</v>
      </c>
      <c r="Q23" s="9"/>
    </row>
    <row r="24" spans="1:17" ht="17.100000000000001" customHeight="1" x14ac:dyDescent="0.3">
      <c r="A24" s="55"/>
      <c r="B24" s="2" t="s">
        <v>0</v>
      </c>
      <c r="C24" s="3">
        <v>150106</v>
      </c>
      <c r="D24" s="10">
        <v>130400</v>
      </c>
      <c r="E24" s="10">
        <v>122310</v>
      </c>
      <c r="F24" s="10">
        <v>133480</v>
      </c>
      <c r="G24" s="10">
        <v>145670</v>
      </c>
      <c r="H24" s="10">
        <v>163390</v>
      </c>
      <c r="I24" s="10">
        <v>156680</v>
      </c>
      <c r="J24" s="10">
        <v>187620</v>
      </c>
      <c r="K24" s="10">
        <v>207630</v>
      </c>
      <c r="L24" s="10"/>
      <c r="M24" s="10"/>
      <c r="N24" s="10"/>
      <c r="O24" s="10"/>
      <c r="P24" s="10">
        <f>SUM(Tabella17[[#This Row],[GENNAIO]:[DICEMBRE]])</f>
        <v>1247180</v>
      </c>
      <c r="Q24" s="4"/>
    </row>
    <row r="25" spans="1:17" ht="17.100000000000001" customHeight="1" x14ac:dyDescent="0.3">
      <c r="A25" s="55"/>
      <c r="B25" s="2" t="s">
        <v>1</v>
      </c>
      <c r="C25" s="3">
        <v>150107</v>
      </c>
      <c r="D25" s="9">
        <v>66260</v>
      </c>
      <c r="E25" s="9">
        <v>72900</v>
      </c>
      <c r="F25" s="9">
        <v>75420</v>
      </c>
      <c r="G25" s="9">
        <v>83680</v>
      </c>
      <c r="H25" s="9">
        <v>103500</v>
      </c>
      <c r="I25" s="9">
        <v>134300</v>
      </c>
      <c r="J25" s="9">
        <v>152240</v>
      </c>
      <c r="K25" s="9">
        <v>134020</v>
      </c>
      <c r="L25" s="9"/>
      <c r="M25" s="9"/>
      <c r="N25" s="9"/>
      <c r="O25" s="9"/>
      <c r="P25" s="9">
        <f>SUM(Tabella17[[#This Row],[GENNAIO]:[DICEMBRE]])</f>
        <v>822320</v>
      </c>
      <c r="Q25" s="8"/>
    </row>
    <row r="26" spans="1:17" ht="17.100000000000001" customHeight="1" x14ac:dyDescent="0.3">
      <c r="A26" s="55"/>
      <c r="B26" s="2" t="s">
        <v>2</v>
      </c>
      <c r="C26" s="3">
        <v>200101</v>
      </c>
      <c r="D26" s="10">
        <v>83680</v>
      </c>
      <c r="E26" s="10">
        <v>50480</v>
      </c>
      <c r="F26" s="10">
        <v>38360</v>
      </c>
      <c r="G26" s="10">
        <v>49500</v>
      </c>
      <c r="H26" s="52">
        <v>134240</v>
      </c>
      <c r="I26" s="10">
        <v>115760</v>
      </c>
      <c r="J26" s="10">
        <v>113500</v>
      </c>
      <c r="K26" s="10">
        <v>82600</v>
      </c>
      <c r="L26" s="10"/>
      <c r="M26" s="10"/>
      <c r="N26" s="10"/>
      <c r="O26" s="10"/>
      <c r="P26" s="10">
        <f>SUM(Tabella17[[#This Row],[GENNAIO]:[DICEMBRE]])</f>
        <v>668120</v>
      </c>
      <c r="Q26" s="4"/>
    </row>
    <row r="27" spans="1:17" ht="17.100000000000001" customHeight="1" x14ac:dyDescent="0.3">
      <c r="A27" s="55"/>
      <c r="B27" s="2" t="s">
        <v>3</v>
      </c>
      <c r="C27" s="3">
        <v>200108</v>
      </c>
      <c r="D27" s="9">
        <v>468840</v>
      </c>
      <c r="E27" s="9">
        <v>406640</v>
      </c>
      <c r="F27" s="9">
        <v>478420</v>
      </c>
      <c r="G27" s="9">
        <v>523680</v>
      </c>
      <c r="H27" s="9">
        <v>531260</v>
      </c>
      <c r="I27" s="9">
        <v>585626</v>
      </c>
      <c r="J27" s="9">
        <v>655500</v>
      </c>
      <c r="K27" s="9">
        <v>568013</v>
      </c>
      <c r="L27" s="9"/>
      <c r="M27" s="9"/>
      <c r="N27" s="9"/>
      <c r="O27" s="9"/>
      <c r="P27" s="9">
        <f>SUM(Tabella17[[#This Row],[GENNAIO]:[DICEMBRE]])</f>
        <v>4217979</v>
      </c>
      <c r="Q27" s="8"/>
    </row>
    <row r="28" spans="1:17" ht="17.100000000000001" customHeight="1" x14ac:dyDescent="0.3">
      <c r="A28" s="55"/>
      <c r="B28" s="2" t="s">
        <v>4</v>
      </c>
      <c r="C28" s="3">
        <v>200201</v>
      </c>
      <c r="D28" s="10">
        <v>9140</v>
      </c>
      <c r="E28" s="10">
        <v>20800</v>
      </c>
      <c r="F28" s="10">
        <v>17320</v>
      </c>
      <c r="G28" s="10">
        <v>30440</v>
      </c>
      <c r="H28" s="10">
        <v>25400</v>
      </c>
      <c r="I28" s="10">
        <v>25500</v>
      </c>
      <c r="J28" s="10">
        <v>33000</v>
      </c>
      <c r="K28" s="10">
        <v>25640</v>
      </c>
      <c r="L28" s="10"/>
      <c r="M28" s="10"/>
      <c r="N28" s="10"/>
      <c r="O28" s="10"/>
      <c r="P28" s="10">
        <f>SUM(Tabella17[[#This Row],[GENNAIO]:[DICEMBRE]])</f>
        <v>187240</v>
      </c>
      <c r="Q28" s="4"/>
    </row>
    <row r="29" spans="1:17" ht="17.100000000000001" customHeight="1" x14ac:dyDescent="0.3">
      <c r="A29" s="55"/>
      <c r="B29" s="2" t="s">
        <v>36</v>
      </c>
      <c r="C29" s="3">
        <v>200301</v>
      </c>
      <c r="D29" s="9">
        <v>103620</v>
      </c>
      <c r="E29" s="9">
        <v>80400</v>
      </c>
      <c r="F29" s="9">
        <v>80340</v>
      </c>
      <c r="G29" s="9">
        <v>98020</v>
      </c>
      <c r="H29" s="9">
        <v>103700</v>
      </c>
      <c r="I29" s="9">
        <v>92680</v>
      </c>
      <c r="J29" s="9">
        <v>124360</v>
      </c>
      <c r="K29" s="9">
        <v>140860</v>
      </c>
      <c r="L29" s="9"/>
      <c r="M29" s="9"/>
      <c r="N29" s="9"/>
      <c r="O29" s="9"/>
      <c r="P29" s="9">
        <f>SUM(Tabella17[[#This Row],[GENNAIO]:[DICEMBRE]])</f>
        <v>823980</v>
      </c>
      <c r="Q29" s="8"/>
    </row>
    <row r="30" spans="1:17" ht="17.100000000000001" customHeight="1" x14ac:dyDescent="0.3">
      <c r="A30" s="55"/>
      <c r="B30" s="2" t="s">
        <v>5</v>
      </c>
      <c r="C30" s="3">
        <v>200303</v>
      </c>
      <c r="D30" s="10">
        <v>36860</v>
      </c>
      <c r="E30" s="10">
        <v>44460</v>
      </c>
      <c r="F30" s="10">
        <v>25500</v>
      </c>
      <c r="G30" s="10">
        <v>49600</v>
      </c>
      <c r="H30" s="10">
        <v>26400</v>
      </c>
      <c r="I30" s="10">
        <v>18680</v>
      </c>
      <c r="J30" s="10">
        <v>26220</v>
      </c>
      <c r="K30" s="10">
        <v>38140</v>
      </c>
      <c r="L30" s="10"/>
      <c r="M30" s="10"/>
      <c r="N30" s="10"/>
      <c r="O30" s="10"/>
      <c r="P30" s="10">
        <f>SUM(Tabella17[[#This Row],[GENNAIO]:[DICEMBRE]])</f>
        <v>265860</v>
      </c>
      <c r="Q30" s="4"/>
    </row>
    <row r="31" spans="1:17" ht="17.100000000000001" customHeight="1" x14ac:dyDescent="0.3">
      <c r="A31" s="55" t="s">
        <v>18</v>
      </c>
      <c r="B31" s="2" t="s">
        <v>8</v>
      </c>
      <c r="C31" s="5" t="s">
        <v>37</v>
      </c>
      <c r="D31" s="9"/>
      <c r="E31" s="9">
        <v>600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f>SUM(Tabella17[[#This Row],[GENNAIO]:[DICEMBRE]])</f>
        <v>600</v>
      </c>
      <c r="Q31" s="8"/>
    </row>
    <row r="32" spans="1:17" ht="17.100000000000001" customHeight="1" x14ac:dyDescent="0.3">
      <c r="A32" s="55"/>
      <c r="B32" s="6" t="s">
        <v>7</v>
      </c>
      <c r="C32" s="3">
        <v>150110</v>
      </c>
      <c r="D32" s="10"/>
      <c r="E32" s="10">
        <v>300</v>
      </c>
      <c r="F32" s="10">
        <v>320</v>
      </c>
      <c r="G32" s="10"/>
      <c r="H32" s="10"/>
      <c r="I32" s="10"/>
      <c r="J32" s="10">
        <v>1440</v>
      </c>
      <c r="K32" s="10">
        <v>480</v>
      </c>
      <c r="L32" s="10"/>
      <c r="M32" s="10"/>
      <c r="N32" s="10"/>
      <c r="O32" s="10"/>
      <c r="P32" s="10">
        <f>SUM(Tabella17[[#This Row],[GENNAIO]:[DICEMBRE]])</f>
        <v>2540</v>
      </c>
      <c r="Q32" s="4"/>
    </row>
    <row r="33" spans="1:17" ht="17.100000000000001" customHeight="1" x14ac:dyDescent="0.3">
      <c r="A33" s="55"/>
      <c r="B33" s="2" t="s">
        <v>9</v>
      </c>
      <c r="C33" s="3">
        <v>160103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>
        <f>SUM(Tabella17[[#This Row],[GENNAIO]:[DICEMBRE]])</f>
        <v>0</v>
      </c>
      <c r="Q33" s="9"/>
    </row>
    <row r="34" spans="1:17" ht="17.100000000000001" customHeight="1" x14ac:dyDescent="0.3">
      <c r="A34" s="55"/>
      <c r="B34" s="2" t="s">
        <v>58</v>
      </c>
      <c r="C34" s="3">
        <v>170110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>
        <f>SUM(Tabella17[[#This Row],[GENNAIO]:[DICEMBRE]])</f>
        <v>0</v>
      </c>
      <c r="Q34" s="10"/>
    </row>
    <row r="35" spans="1:17" ht="17.100000000000001" customHeight="1" x14ac:dyDescent="0.3">
      <c r="A35" s="55"/>
      <c r="B35" s="2" t="s">
        <v>10</v>
      </c>
      <c r="C35" s="3">
        <v>200111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>
        <f>SUM(Tabella17[[#This Row],[GENNAIO]:[DICEMBRE]])</f>
        <v>0</v>
      </c>
      <c r="Q35" s="9"/>
    </row>
    <row r="36" spans="1:17" ht="17.100000000000001" customHeight="1" x14ac:dyDescent="0.3">
      <c r="A36" s="55"/>
      <c r="B36" s="6" t="s">
        <v>11</v>
      </c>
      <c r="C36" s="3">
        <v>200121</v>
      </c>
      <c r="D36" s="10">
        <v>170</v>
      </c>
      <c r="E36" s="10"/>
      <c r="F36" s="10"/>
      <c r="G36" s="10"/>
      <c r="H36" s="10">
        <v>130</v>
      </c>
      <c r="I36" s="10"/>
      <c r="J36" s="10"/>
      <c r="K36" s="10"/>
      <c r="L36" s="10"/>
      <c r="M36" s="10"/>
      <c r="N36" s="10"/>
      <c r="O36" s="10"/>
      <c r="P36" s="10">
        <f>SUM(Tabella17[[#This Row],[GENNAIO]:[DICEMBRE]])</f>
        <v>300</v>
      </c>
      <c r="Q36" s="8"/>
    </row>
    <row r="37" spans="1:17" ht="17.100000000000001" customHeight="1" x14ac:dyDescent="0.3">
      <c r="A37" s="55"/>
      <c r="B37" s="6" t="s">
        <v>12</v>
      </c>
      <c r="C37" s="3">
        <v>200123</v>
      </c>
      <c r="D37" s="9">
        <v>4600</v>
      </c>
      <c r="E37" s="9"/>
      <c r="F37" s="9">
        <v>2080</v>
      </c>
      <c r="G37" s="9">
        <v>1720</v>
      </c>
      <c r="H37" s="9">
        <v>1340</v>
      </c>
      <c r="I37" s="9">
        <v>3960</v>
      </c>
      <c r="J37" s="9">
        <v>2020</v>
      </c>
      <c r="K37" s="9">
        <v>3020</v>
      </c>
      <c r="L37" s="9"/>
      <c r="M37" s="9"/>
      <c r="N37" s="9"/>
      <c r="O37" s="9"/>
      <c r="P37" s="9">
        <f>SUM(Tabella17[[#This Row],[GENNAIO]:[DICEMBRE]])</f>
        <v>18740</v>
      </c>
      <c r="Q37" s="9"/>
    </row>
    <row r="38" spans="1:17" ht="17.100000000000001" customHeight="1" x14ac:dyDescent="0.3">
      <c r="A38" s="55"/>
      <c r="B38" s="6" t="s">
        <v>13</v>
      </c>
      <c r="C38" s="3">
        <v>200125</v>
      </c>
      <c r="D38" s="10"/>
      <c r="E38" s="10"/>
      <c r="F38" s="10">
        <v>70</v>
      </c>
      <c r="G38" s="10">
        <v>80</v>
      </c>
      <c r="H38" s="10">
        <v>70</v>
      </c>
      <c r="I38" s="10"/>
      <c r="J38" s="10">
        <v>190</v>
      </c>
      <c r="K38" s="10">
        <v>260</v>
      </c>
      <c r="L38" s="10"/>
      <c r="M38" s="10"/>
      <c r="N38" s="10"/>
      <c r="O38" s="10"/>
      <c r="P38" s="10">
        <f>SUM(Tabella17[[#This Row],[GENNAIO]:[DICEMBRE]])</f>
        <v>670</v>
      </c>
      <c r="Q38" s="10"/>
    </row>
    <row r="39" spans="1:17" ht="17.100000000000001" customHeight="1" x14ac:dyDescent="0.3">
      <c r="A39" s="55"/>
      <c r="B39" s="6" t="s">
        <v>14</v>
      </c>
      <c r="C39" s="3">
        <v>200127</v>
      </c>
      <c r="D39" s="9"/>
      <c r="E39" s="9">
        <v>540</v>
      </c>
      <c r="F39" s="9">
        <v>560</v>
      </c>
      <c r="G39" s="9"/>
      <c r="H39" s="9"/>
      <c r="I39" s="9"/>
      <c r="J39" s="9">
        <v>1920</v>
      </c>
      <c r="K39" s="9">
        <v>360</v>
      </c>
      <c r="L39" s="9"/>
      <c r="M39" s="9"/>
      <c r="N39" s="9"/>
      <c r="O39" s="9"/>
      <c r="P39" s="9">
        <f>SUM(Tabella17[[#This Row],[GENNAIO]:[DICEMBRE]])</f>
        <v>3380</v>
      </c>
      <c r="Q39" s="9"/>
    </row>
    <row r="40" spans="1:17" ht="17.100000000000001" customHeight="1" x14ac:dyDescent="0.3">
      <c r="A40" s="55"/>
      <c r="B40" s="6" t="s">
        <v>15</v>
      </c>
      <c r="C40" s="3">
        <v>200132</v>
      </c>
      <c r="D40" s="10"/>
      <c r="E40" s="10">
        <v>320</v>
      </c>
      <c r="F40" s="10">
        <v>260</v>
      </c>
      <c r="G40" s="10"/>
      <c r="H40" s="10"/>
      <c r="I40" s="10"/>
      <c r="J40" s="10">
        <v>440</v>
      </c>
      <c r="K40" s="10">
        <v>240</v>
      </c>
      <c r="L40" s="10"/>
      <c r="M40" s="10"/>
      <c r="N40" s="10"/>
      <c r="O40" s="10"/>
      <c r="P40" s="10">
        <f>SUM(Tabella17[[#This Row],[GENNAIO]:[DICEMBRE]])</f>
        <v>1260</v>
      </c>
      <c r="Q40" s="10"/>
    </row>
    <row r="41" spans="1:17" ht="17.100000000000001" customHeight="1" x14ac:dyDescent="0.3">
      <c r="A41" s="55"/>
      <c r="B41" s="6" t="s">
        <v>60</v>
      </c>
      <c r="C41" s="3">
        <v>200134</v>
      </c>
      <c r="D41" s="9">
        <v>390</v>
      </c>
      <c r="E41" s="9"/>
      <c r="F41" s="9"/>
      <c r="G41" s="9"/>
      <c r="H41" s="9"/>
      <c r="I41" s="9"/>
      <c r="J41" s="9"/>
      <c r="K41" s="9">
        <v>148</v>
      </c>
      <c r="L41" s="9"/>
      <c r="M41" s="9"/>
      <c r="N41" s="9"/>
      <c r="O41" s="9"/>
      <c r="P41" s="9">
        <f>SUM(Tabella17[[#This Row],[GENNAIO]:[DICEMBRE]])</f>
        <v>538</v>
      </c>
      <c r="Q41" s="9"/>
    </row>
    <row r="42" spans="1:17" ht="17.100000000000001" customHeight="1" x14ac:dyDescent="0.3">
      <c r="A42" s="55"/>
      <c r="B42" s="6" t="s">
        <v>16</v>
      </c>
      <c r="C42" s="3">
        <v>200135</v>
      </c>
      <c r="D42" s="10">
        <v>1040</v>
      </c>
      <c r="E42" s="10">
        <v>720</v>
      </c>
      <c r="F42" s="10">
        <v>1060</v>
      </c>
      <c r="G42" s="10">
        <v>1080</v>
      </c>
      <c r="H42" s="10">
        <v>1200</v>
      </c>
      <c r="I42" s="10">
        <v>1500</v>
      </c>
      <c r="J42" s="10">
        <v>1090</v>
      </c>
      <c r="K42" s="10">
        <v>1220</v>
      </c>
      <c r="L42" s="10"/>
      <c r="M42" s="10"/>
      <c r="N42" s="10"/>
      <c r="O42" s="10"/>
      <c r="P42" s="10">
        <f>SUM(Tabella17[[#This Row],[GENNAIO]:[DICEMBRE]])</f>
        <v>8910</v>
      </c>
      <c r="Q42" s="10"/>
    </row>
    <row r="43" spans="1:17" ht="17.100000000000001" customHeight="1" x14ac:dyDescent="0.3">
      <c r="A43" s="55"/>
      <c r="B43" s="6" t="s">
        <v>16</v>
      </c>
      <c r="C43" s="3">
        <v>200136</v>
      </c>
      <c r="D43" s="9">
        <v>1800</v>
      </c>
      <c r="E43" s="9">
        <v>1800</v>
      </c>
      <c r="F43" s="9">
        <v>1720</v>
      </c>
      <c r="G43" s="9">
        <v>1800</v>
      </c>
      <c r="H43" s="9">
        <v>1500</v>
      </c>
      <c r="I43" s="9">
        <v>1900</v>
      </c>
      <c r="J43" s="9">
        <v>1300</v>
      </c>
      <c r="K43" s="9">
        <v>1320</v>
      </c>
      <c r="L43" s="9"/>
      <c r="M43" s="9"/>
      <c r="N43" s="9"/>
      <c r="O43" s="9"/>
      <c r="P43" s="9">
        <f>SUM(Tabella17[[#This Row],[GENNAIO]:[DICEMBRE]])</f>
        <v>13140</v>
      </c>
      <c r="Q43" s="9"/>
    </row>
    <row r="44" spans="1:17" ht="17.100000000000001" customHeight="1" x14ac:dyDescent="0.3">
      <c r="A44" s="55"/>
      <c r="B44" s="6" t="s">
        <v>6</v>
      </c>
      <c r="C44" s="3">
        <v>200307</v>
      </c>
      <c r="D44" s="10">
        <v>48570</v>
      </c>
      <c r="E44" s="10">
        <v>40240</v>
      </c>
      <c r="F44" s="10">
        <v>62440</v>
      </c>
      <c r="G44" s="10">
        <v>60000</v>
      </c>
      <c r="H44" s="10">
        <v>53780</v>
      </c>
      <c r="I44" s="10">
        <v>51120</v>
      </c>
      <c r="J44" s="10">
        <v>55460</v>
      </c>
      <c r="K44" s="10">
        <v>48360</v>
      </c>
      <c r="L44" s="10"/>
      <c r="M44" s="10"/>
      <c r="N44" s="10"/>
      <c r="O44" s="10"/>
      <c r="P44" s="10">
        <f>SUM(Tabella17[[#This Row],[GENNAIO]:[DICEMBRE]])</f>
        <v>419970</v>
      </c>
      <c r="Q44" s="10"/>
    </row>
    <row r="45" spans="1:17" ht="17.100000000000001" customHeight="1" x14ac:dyDescent="0.3">
      <c r="A45" s="55"/>
      <c r="B45" s="6" t="s">
        <v>61</v>
      </c>
      <c r="C45" s="3">
        <v>2000110</v>
      </c>
      <c r="D45" s="9"/>
      <c r="E45" s="9">
        <v>65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>
        <f>SUM(Tabella17[[#This Row],[GENNAIO]:[DICEMBRE]])</f>
        <v>65</v>
      </c>
      <c r="Q45" s="9"/>
    </row>
    <row r="46" spans="1:17" ht="17.100000000000001" customHeight="1" x14ac:dyDescent="0.3">
      <c r="A46" s="56" t="s">
        <v>32</v>
      </c>
      <c r="B46" s="56"/>
      <c r="C46" s="56"/>
      <c r="D46" s="10">
        <f>SUM(D23:D44)</f>
        <v>1017490</v>
      </c>
      <c r="E46" s="10">
        <f>SUM(E23:E45)</f>
        <v>893915</v>
      </c>
      <c r="F46" s="10">
        <f t="shared" ref="F46" si="0">SUM(F23:F44)</f>
        <v>992270</v>
      </c>
      <c r="G46" s="10">
        <f>SUM(G23:G45)</f>
        <v>1116410</v>
      </c>
      <c r="H46" s="10">
        <f t="shared" ref="H46:O46" si="1">SUM(H23:H45)</f>
        <v>1154610</v>
      </c>
      <c r="I46" s="10">
        <f t="shared" si="1"/>
        <v>1196326</v>
      </c>
      <c r="J46" s="10">
        <f t="shared" si="1"/>
        <v>1386740</v>
      </c>
      <c r="K46" s="10">
        <f t="shared" si="1"/>
        <v>1276771</v>
      </c>
      <c r="L46" s="10">
        <f t="shared" si="1"/>
        <v>0</v>
      </c>
      <c r="M46" s="10">
        <f t="shared" si="1"/>
        <v>0</v>
      </c>
      <c r="N46" s="10">
        <f t="shared" si="1"/>
        <v>0</v>
      </c>
      <c r="O46" s="10">
        <f t="shared" si="1"/>
        <v>0</v>
      </c>
      <c r="P46" s="10">
        <f>SUM(P23:P45)</f>
        <v>9034532</v>
      </c>
      <c r="Q46" s="10"/>
    </row>
    <row r="47" spans="1:17" ht="17.100000000000001" customHeight="1" x14ac:dyDescent="0.3">
      <c r="A47" s="56" t="s">
        <v>33</v>
      </c>
      <c r="B47" s="56"/>
      <c r="C47" s="56"/>
      <c r="D47" s="9">
        <f>SUM(D23:D28,D30:D44)</f>
        <v>913870</v>
      </c>
      <c r="E47" s="9">
        <f>SUM(E23:E28,E30:E45)</f>
        <v>813515</v>
      </c>
      <c r="F47" s="9">
        <f t="shared" ref="F47" si="2">SUM(F23:F28,F30:F44)</f>
        <v>911930</v>
      </c>
      <c r="G47" s="9">
        <f>SUM(G23:G28,G30:G45)</f>
        <v>1018390</v>
      </c>
      <c r="H47" s="9">
        <f t="shared" ref="H47:P47" si="3">SUM(H23:H28,H30:H45)</f>
        <v>1050910</v>
      </c>
      <c r="I47" s="9">
        <f t="shared" si="3"/>
        <v>1103646</v>
      </c>
      <c r="J47" s="9">
        <f t="shared" si="3"/>
        <v>1262380</v>
      </c>
      <c r="K47" s="9">
        <f t="shared" si="3"/>
        <v>1135911</v>
      </c>
      <c r="L47" s="9">
        <f t="shared" si="3"/>
        <v>0</v>
      </c>
      <c r="M47" s="9">
        <f t="shared" si="3"/>
        <v>0</v>
      </c>
      <c r="N47" s="9">
        <f t="shared" si="3"/>
        <v>0</v>
      </c>
      <c r="O47" s="9">
        <f t="shared" si="3"/>
        <v>0</v>
      </c>
      <c r="P47" s="9">
        <f t="shared" si="3"/>
        <v>8210552</v>
      </c>
      <c r="Q47" s="9"/>
    </row>
    <row r="48" spans="1:17" ht="17.100000000000001" customHeight="1" x14ac:dyDescent="0.3">
      <c r="A48" s="56" t="s">
        <v>34</v>
      </c>
      <c r="B48" s="56"/>
      <c r="C48" s="56"/>
      <c r="D48" s="9">
        <f>D29</f>
        <v>103620</v>
      </c>
      <c r="E48" s="9">
        <f t="shared" ref="E48:O48" si="4">E29</f>
        <v>80400</v>
      </c>
      <c r="F48" s="9">
        <f t="shared" si="4"/>
        <v>80340</v>
      </c>
      <c r="G48" s="9">
        <f t="shared" si="4"/>
        <v>98020</v>
      </c>
      <c r="H48" s="9">
        <f t="shared" si="4"/>
        <v>103700</v>
      </c>
      <c r="I48" s="9">
        <f t="shared" si="4"/>
        <v>92680</v>
      </c>
      <c r="J48" s="9">
        <f t="shared" si="4"/>
        <v>124360</v>
      </c>
      <c r="K48" s="9">
        <f t="shared" si="4"/>
        <v>140860</v>
      </c>
      <c r="L48" s="9">
        <f t="shared" si="4"/>
        <v>0</v>
      </c>
      <c r="M48" s="9">
        <f t="shared" si="4"/>
        <v>0</v>
      </c>
      <c r="N48" s="9">
        <f t="shared" si="4"/>
        <v>0</v>
      </c>
      <c r="O48" s="9">
        <f t="shared" si="4"/>
        <v>0</v>
      </c>
      <c r="P48" s="9">
        <f>SUM(Tabella17[[#This Row],[GENNAIO]:[DICEMBRE]])</f>
        <v>823980</v>
      </c>
      <c r="Q48" s="9"/>
    </row>
    <row r="49" spans="1:17" ht="31.5" customHeight="1" x14ac:dyDescent="0.3">
      <c r="A49" s="53" t="s">
        <v>35</v>
      </c>
      <c r="B49" s="53"/>
      <c r="C49" s="53"/>
      <c r="D49" s="7">
        <f>D47/D46</f>
        <v>0.89816116128905443</v>
      </c>
      <c r="E49" s="7">
        <f t="shared" ref="E49:P49" si="5">E47/E46</f>
        <v>0.91005856261501372</v>
      </c>
      <c r="F49" s="7">
        <f t="shared" si="5"/>
        <v>0.91903413385469679</v>
      </c>
      <c r="G49" s="7">
        <f t="shared" si="5"/>
        <v>0.91220071479116094</v>
      </c>
      <c r="H49" s="7">
        <f t="shared" si="5"/>
        <v>0.91018612345294081</v>
      </c>
      <c r="I49" s="7">
        <f t="shared" si="5"/>
        <v>0.92252947775104777</v>
      </c>
      <c r="J49" s="7">
        <f t="shared" si="5"/>
        <v>0.91032205027618729</v>
      </c>
      <c r="K49" s="7">
        <f t="shared" si="5"/>
        <v>0.88967481247616054</v>
      </c>
      <c r="L49" s="7" t="e">
        <f t="shared" si="5"/>
        <v>#DIV/0!</v>
      </c>
      <c r="M49" s="7" t="e">
        <f t="shared" si="5"/>
        <v>#DIV/0!</v>
      </c>
      <c r="N49" s="7" t="e">
        <f t="shared" si="5"/>
        <v>#DIV/0!</v>
      </c>
      <c r="O49" s="7" t="e">
        <f t="shared" si="5"/>
        <v>#DIV/0!</v>
      </c>
      <c r="P49" s="7">
        <f t="shared" si="5"/>
        <v>0.90879660396354789</v>
      </c>
      <c r="Q49" s="4"/>
    </row>
  </sheetData>
  <mergeCells count="7">
    <mergeCell ref="A49:C49"/>
    <mergeCell ref="A1:XFD1"/>
    <mergeCell ref="A23:A30"/>
    <mergeCell ref="A46:C46"/>
    <mergeCell ref="A47:C47"/>
    <mergeCell ref="A48:C48"/>
    <mergeCell ref="A31:A45"/>
  </mergeCells>
  <pageMargins left="0.7" right="0.7" top="0.75" bottom="0.75" header="0.3" footer="0.3"/>
  <ignoredErrors>
    <ignoredError sqref="P23:P48" calculatedColumn="1"/>
  </ignoredErrors>
  <drawing r:id="rId1"/>
  <tableParts count="1">
    <tablePart r:id="rId2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038CD07-26A5-40CD-9778-5DA8B461A7BC}">
          <x14:colorSeries theme="3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'Statistiche Raccolta Diff.'!D23:O23</xm:f>
              <xm:sqref>Q23</xm:sqref>
            </x14:sparkline>
            <x14:sparkline>
              <xm:f>'Statistiche Raccolta Diff.'!D24:O24</xm:f>
              <xm:sqref>Q24</xm:sqref>
            </x14:sparkline>
            <x14:sparkline>
              <xm:f>'Statistiche Raccolta Diff.'!D25:O25</xm:f>
              <xm:sqref>Q25</xm:sqref>
            </x14:sparkline>
            <x14:sparkline>
              <xm:f>'Statistiche Raccolta Diff.'!D26:O26</xm:f>
              <xm:sqref>Q26</xm:sqref>
            </x14:sparkline>
            <x14:sparkline>
              <xm:f>'Statistiche Raccolta Diff.'!D27:O27</xm:f>
              <xm:sqref>Q27</xm:sqref>
            </x14:sparkline>
            <x14:sparkline>
              <xm:f>'Statistiche Raccolta Diff.'!D28:O28</xm:f>
              <xm:sqref>Q28</xm:sqref>
            </x14:sparkline>
            <x14:sparkline>
              <xm:f>'Statistiche Raccolta Diff.'!D29:O29</xm:f>
              <xm:sqref>Q29</xm:sqref>
            </x14:sparkline>
            <x14:sparkline>
              <xm:f>'Statistiche Raccolta Diff.'!D30:O30</xm:f>
              <xm:sqref>Q30</xm:sqref>
            </x14:sparkline>
            <x14:sparkline>
              <xm:f>'Statistiche Raccolta Diff.'!D31:O31</xm:f>
              <xm:sqref>Q31</xm:sqref>
            </x14:sparkline>
            <x14:sparkline>
              <xm:f>'Statistiche Raccolta Diff.'!D32:O32</xm:f>
              <xm:sqref>Q32</xm:sqref>
            </x14:sparkline>
            <x14:sparkline>
              <xm:f>'Statistiche Raccolta Diff.'!D33:O33</xm:f>
              <xm:sqref>Q33</xm:sqref>
            </x14:sparkline>
            <x14:sparkline>
              <xm:f>'Statistiche Raccolta Diff.'!D34:O34</xm:f>
              <xm:sqref>Q34</xm:sqref>
            </x14:sparkline>
            <x14:sparkline>
              <xm:f>'Statistiche Raccolta Diff.'!D35:O35</xm:f>
              <xm:sqref>Q35</xm:sqref>
            </x14:sparkline>
            <x14:sparkline>
              <xm:f>'Statistiche Raccolta Diff.'!D36:O36</xm:f>
              <xm:sqref>Q36</xm:sqref>
            </x14:sparkline>
            <x14:sparkline>
              <xm:f>'Statistiche Raccolta Diff.'!D37:O37</xm:f>
              <xm:sqref>Q37</xm:sqref>
            </x14:sparkline>
            <x14:sparkline>
              <xm:f>'Statistiche Raccolta Diff.'!D38:O38</xm:f>
              <xm:sqref>Q38</xm:sqref>
            </x14:sparkline>
            <x14:sparkline>
              <xm:f>'Statistiche Raccolta Diff.'!D39:O39</xm:f>
              <xm:sqref>Q39</xm:sqref>
            </x14:sparkline>
            <x14:sparkline>
              <xm:f>'Statistiche Raccolta Diff.'!D40:O40</xm:f>
              <xm:sqref>Q40</xm:sqref>
            </x14:sparkline>
            <x14:sparkline>
              <xm:f>'Statistiche Raccolta Diff.'!D41:O41</xm:f>
              <xm:sqref>Q41</xm:sqref>
            </x14:sparkline>
            <x14:sparkline>
              <xm:f>'Statistiche Raccolta Diff.'!D42:O42</xm:f>
              <xm:sqref>Q42</xm:sqref>
            </x14:sparkline>
            <x14:sparkline>
              <xm:f>'Statistiche Raccolta Diff.'!D43:O43</xm:f>
              <xm:sqref>Q43</xm:sqref>
            </x14:sparkline>
            <x14:sparkline>
              <xm:f>'Statistiche Raccolta Diff.'!D44:O44</xm:f>
              <xm:sqref>Q44</xm:sqref>
            </x14:sparkline>
            <x14:sparkline>
              <xm:f>'Statistiche Raccolta Diff.'!D45:O45</xm:f>
              <xm:sqref>Q45</xm:sqref>
            </x14:sparkline>
            <x14:sparkline>
              <xm:f>'Statistiche Raccolta Diff.'!D46:O46</xm:f>
              <xm:sqref>Q46</xm:sqref>
            </x14:sparkline>
            <x14:sparkline>
              <xm:f>'Statistiche Raccolta Diff.'!D47:O47</xm:f>
              <xm:sqref>Q47</xm:sqref>
            </x14:sparkline>
            <x14:sparkline>
              <xm:f>'Statistiche Raccolta Diff.'!D48:O48</xm:f>
              <xm:sqref>Q48</xm:sqref>
            </x14:sparkline>
            <x14:sparkline>
              <xm:f>'Statistiche Raccolta Diff.'!D49:O49</xm:f>
              <xm:sqref>Q49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55DE1-A268-449A-ABA4-B11D3B77124F}">
  <dimension ref="A1:Q53"/>
  <sheetViews>
    <sheetView topLeftCell="A26" zoomScale="85" zoomScaleNormal="85" workbookViewId="0">
      <selection activeCell="V28" sqref="V28"/>
    </sheetView>
  </sheetViews>
  <sheetFormatPr defaultColWidth="9.109375" defaultRowHeight="14.4" x14ac:dyDescent="0.3"/>
  <cols>
    <col min="1" max="1" width="9.109375" style="11"/>
    <col min="2" max="2" width="23.88671875" style="11" customWidth="1"/>
    <col min="3" max="15" width="11.44140625" style="11" customWidth="1"/>
    <col min="16" max="16" width="18.44140625" style="11" customWidth="1"/>
    <col min="17" max="17" width="15.44140625" style="11" customWidth="1"/>
    <col min="18" max="16384" width="9.109375" style="11"/>
  </cols>
  <sheetData>
    <row r="1" spans="1:1" s="54" customFormat="1" ht="24" customHeight="1" x14ac:dyDescent="0.3">
      <c r="A1" s="54" t="s">
        <v>42</v>
      </c>
    </row>
    <row r="22" spans="1:17" ht="58.5" customHeight="1" x14ac:dyDescent="0.3">
      <c r="A22" s="13"/>
      <c r="B22" s="13"/>
      <c r="C22" s="12"/>
      <c r="D22" s="14" t="s">
        <v>19</v>
      </c>
      <c r="E22" s="14" t="s">
        <v>20</v>
      </c>
      <c r="F22" s="14" t="s">
        <v>21</v>
      </c>
      <c r="G22" s="14" t="s">
        <v>22</v>
      </c>
      <c r="H22" s="14" t="s">
        <v>23</v>
      </c>
      <c r="I22" s="14" t="s">
        <v>24</v>
      </c>
      <c r="J22" s="14" t="s">
        <v>25</v>
      </c>
      <c r="K22" s="14" t="s">
        <v>26</v>
      </c>
      <c r="L22" s="14" t="s">
        <v>27</v>
      </c>
      <c r="M22" s="14" t="s">
        <v>28</v>
      </c>
      <c r="N22" s="14" t="s">
        <v>29</v>
      </c>
      <c r="O22" s="14" t="s">
        <v>30</v>
      </c>
      <c r="P22" s="15" t="s">
        <v>63</v>
      </c>
      <c r="Q22" s="15" t="s">
        <v>41</v>
      </c>
    </row>
    <row r="23" spans="1:17" ht="17.100000000000001" customHeight="1" x14ac:dyDescent="0.3">
      <c r="A23" s="55" t="s">
        <v>17</v>
      </c>
      <c r="B23" s="2" t="s">
        <v>31</v>
      </c>
      <c r="C23" s="3">
        <v>150101</v>
      </c>
      <c r="D23" s="9">
        <v>34280</v>
      </c>
      <c r="E23" s="9">
        <v>48900</v>
      </c>
      <c r="F23" s="9">
        <v>56460</v>
      </c>
      <c r="G23" s="9">
        <v>53620</v>
      </c>
      <c r="H23" s="9">
        <v>84900</v>
      </c>
      <c r="I23" s="9">
        <v>94480</v>
      </c>
      <c r="J23" s="9">
        <v>99420</v>
      </c>
      <c r="K23" s="9">
        <v>76860</v>
      </c>
      <c r="L23" s="9">
        <v>84460</v>
      </c>
      <c r="M23" s="9">
        <v>83470</v>
      </c>
      <c r="N23" s="9">
        <v>57120</v>
      </c>
      <c r="O23" s="9">
        <v>58400</v>
      </c>
      <c r="P23" s="9">
        <f>AVERAGE(Tabella176[[#This Row],[GENNAIO]:[DICEMBRE]])</f>
        <v>69364.166666666672</v>
      </c>
      <c r="Q23" s="9"/>
    </row>
    <row r="24" spans="1:17" ht="17.100000000000001" customHeight="1" x14ac:dyDescent="0.3">
      <c r="A24" s="55"/>
      <c r="B24" s="2" t="s">
        <v>0</v>
      </c>
      <c r="C24" s="3">
        <v>150106</v>
      </c>
      <c r="D24" s="10">
        <v>181500</v>
      </c>
      <c r="E24" s="10">
        <v>193050</v>
      </c>
      <c r="F24" s="10">
        <v>239300</v>
      </c>
      <c r="G24" s="10">
        <v>130360</v>
      </c>
      <c r="H24" s="10">
        <v>141000</v>
      </c>
      <c r="I24" s="10">
        <v>200340</v>
      </c>
      <c r="J24" s="10">
        <v>197690</v>
      </c>
      <c r="K24" s="10">
        <v>313080</v>
      </c>
      <c r="L24" s="10">
        <v>257249</v>
      </c>
      <c r="M24" s="10">
        <v>194660</v>
      </c>
      <c r="N24" s="10">
        <v>211510</v>
      </c>
      <c r="O24" s="10">
        <v>192880</v>
      </c>
      <c r="P24" s="10">
        <f>AVERAGE(Tabella176[[#This Row],[GENNAIO]:[DICEMBRE]])</f>
        <v>204384.91666666666</v>
      </c>
      <c r="Q24" s="4"/>
    </row>
    <row r="25" spans="1:17" ht="17.100000000000001" customHeight="1" x14ac:dyDescent="0.3">
      <c r="A25" s="55"/>
      <c r="B25" s="2" t="s">
        <v>1</v>
      </c>
      <c r="C25" s="3">
        <v>150107</v>
      </c>
      <c r="D25" s="9"/>
      <c r="E25" s="9"/>
      <c r="F25" s="9"/>
      <c r="G25" s="9">
        <v>76440</v>
      </c>
      <c r="H25" s="9">
        <v>98200</v>
      </c>
      <c r="I25" s="9">
        <v>146840</v>
      </c>
      <c r="J25" s="9">
        <v>114060</v>
      </c>
      <c r="K25" s="9">
        <v>57330</v>
      </c>
      <c r="L25" s="9">
        <v>35350</v>
      </c>
      <c r="M25" s="9">
        <v>35920</v>
      </c>
      <c r="N25" s="9">
        <v>17070</v>
      </c>
      <c r="O25" s="9">
        <v>8700</v>
      </c>
      <c r="P25" s="9">
        <f>AVERAGE(Tabella176[[#This Row],[GENNAIO]:[DICEMBRE]])</f>
        <v>65545.555555555562</v>
      </c>
      <c r="Q25" s="8"/>
    </row>
    <row r="26" spans="1:17" ht="17.100000000000001" customHeight="1" x14ac:dyDescent="0.3">
      <c r="A26" s="55"/>
      <c r="B26" s="2" t="s">
        <v>2</v>
      </c>
      <c r="C26" s="3">
        <v>200101</v>
      </c>
      <c r="D26" s="10">
        <v>88480</v>
      </c>
      <c r="E26" s="10">
        <v>58320</v>
      </c>
      <c r="F26" s="10">
        <v>63560</v>
      </c>
      <c r="G26" s="10">
        <v>61920</v>
      </c>
      <c r="H26" s="10">
        <v>75560</v>
      </c>
      <c r="I26" s="10">
        <v>65500</v>
      </c>
      <c r="J26" s="10">
        <v>53160</v>
      </c>
      <c r="K26" s="10">
        <v>75560</v>
      </c>
      <c r="L26" s="10">
        <v>55860</v>
      </c>
      <c r="M26" s="10">
        <v>62120</v>
      </c>
      <c r="N26" s="10">
        <v>75560</v>
      </c>
      <c r="O26" s="10">
        <v>79140</v>
      </c>
      <c r="P26" s="10">
        <f>AVERAGE(Tabella176[[#This Row],[GENNAIO]:[DICEMBRE]])</f>
        <v>67895</v>
      </c>
      <c r="Q26" s="4"/>
    </row>
    <row r="27" spans="1:17" ht="17.100000000000001" customHeight="1" x14ac:dyDescent="0.3">
      <c r="A27" s="55"/>
      <c r="B27" s="2" t="s">
        <v>3</v>
      </c>
      <c r="C27" s="3">
        <v>200108</v>
      </c>
      <c r="D27" s="9">
        <v>436720</v>
      </c>
      <c r="E27" s="9">
        <v>369140</v>
      </c>
      <c r="F27" s="9">
        <v>429100</v>
      </c>
      <c r="G27" s="9">
        <v>486200</v>
      </c>
      <c r="H27" s="9">
        <v>560390</v>
      </c>
      <c r="I27" s="9">
        <v>580220</v>
      </c>
      <c r="J27" s="9">
        <v>676020</v>
      </c>
      <c r="K27" s="9">
        <v>568000</v>
      </c>
      <c r="L27" s="9">
        <v>549790</v>
      </c>
      <c r="M27" s="9">
        <v>487600</v>
      </c>
      <c r="N27" s="9">
        <v>403800</v>
      </c>
      <c r="O27" s="9">
        <v>454360</v>
      </c>
      <c r="P27" s="9">
        <f>AVERAGE(Tabella176[[#This Row],[GENNAIO]:[DICEMBRE]])</f>
        <v>500111.66666666669</v>
      </c>
      <c r="Q27" s="8"/>
    </row>
    <row r="28" spans="1:17" ht="17.100000000000001" customHeight="1" x14ac:dyDescent="0.3">
      <c r="A28" s="55"/>
      <c r="B28" s="2" t="s">
        <v>4</v>
      </c>
      <c r="C28" s="3">
        <v>200201</v>
      </c>
      <c r="D28" s="10">
        <v>11040</v>
      </c>
      <c r="E28" s="10">
        <v>9760</v>
      </c>
      <c r="F28" s="10">
        <v>16420</v>
      </c>
      <c r="G28" s="10">
        <v>14140</v>
      </c>
      <c r="H28" s="10">
        <v>23340</v>
      </c>
      <c r="I28" s="10">
        <v>29220</v>
      </c>
      <c r="J28" s="10">
        <v>21060</v>
      </c>
      <c r="K28" s="10">
        <v>34080</v>
      </c>
      <c r="L28" s="10">
        <v>24000</v>
      </c>
      <c r="M28" s="10">
        <v>21900</v>
      </c>
      <c r="N28" s="10">
        <v>19260</v>
      </c>
      <c r="O28" s="10">
        <v>11020</v>
      </c>
      <c r="P28" s="10">
        <f>AVERAGE(Tabella176[[#This Row],[GENNAIO]:[DICEMBRE]])</f>
        <v>19603.333333333332</v>
      </c>
      <c r="Q28" s="4"/>
    </row>
    <row r="29" spans="1:17" ht="17.100000000000001" customHeight="1" x14ac:dyDescent="0.3">
      <c r="A29" s="55"/>
      <c r="B29" s="2" t="s">
        <v>36</v>
      </c>
      <c r="C29" s="3">
        <v>200301</v>
      </c>
      <c r="D29" s="9">
        <v>104820</v>
      </c>
      <c r="E29" s="9">
        <v>84000</v>
      </c>
      <c r="F29" s="9">
        <v>104380</v>
      </c>
      <c r="G29" s="9">
        <v>105200</v>
      </c>
      <c r="H29" s="9">
        <v>105540</v>
      </c>
      <c r="I29" s="9">
        <v>106420</v>
      </c>
      <c r="J29" s="9">
        <v>128920</v>
      </c>
      <c r="K29" s="9">
        <v>113660</v>
      </c>
      <c r="L29" s="9">
        <v>99500</v>
      </c>
      <c r="M29" s="9">
        <v>127920</v>
      </c>
      <c r="N29" s="9">
        <v>95100</v>
      </c>
      <c r="O29" s="9">
        <v>84520</v>
      </c>
      <c r="P29" s="9">
        <f>AVERAGE(Tabella176[[#This Row],[GENNAIO]:[DICEMBRE]])</f>
        <v>104998.33333333333</v>
      </c>
      <c r="Q29" s="8"/>
    </row>
    <row r="30" spans="1:17" ht="17.100000000000001" customHeight="1" x14ac:dyDescent="0.3">
      <c r="A30" s="55"/>
      <c r="B30" s="2" t="s">
        <v>5</v>
      </c>
      <c r="C30" s="3">
        <v>200303</v>
      </c>
      <c r="D30" s="10">
        <v>18800</v>
      </c>
      <c r="E30" s="10">
        <v>21340</v>
      </c>
      <c r="F30" s="10">
        <v>19140</v>
      </c>
      <c r="G30" s="10">
        <v>9500</v>
      </c>
      <c r="H30" s="10">
        <v>29300</v>
      </c>
      <c r="I30" s="10">
        <v>20960</v>
      </c>
      <c r="J30" s="10">
        <v>33060</v>
      </c>
      <c r="K30" s="10">
        <v>44500</v>
      </c>
      <c r="L30" s="10">
        <v>19420</v>
      </c>
      <c r="M30" s="10">
        <v>39850</v>
      </c>
      <c r="N30" s="10">
        <v>30820</v>
      </c>
      <c r="O30" s="10">
        <v>36400</v>
      </c>
      <c r="P30" s="10">
        <f>AVERAGE(Tabella176[[#This Row],[GENNAIO]:[DICEMBRE]])</f>
        <v>26924.166666666668</v>
      </c>
      <c r="Q30" s="4"/>
    </row>
    <row r="31" spans="1:17" ht="17.100000000000001" customHeight="1" x14ac:dyDescent="0.3">
      <c r="A31" s="55" t="s">
        <v>18</v>
      </c>
      <c r="B31" s="2" t="s">
        <v>8</v>
      </c>
      <c r="C31" s="5" t="s">
        <v>37</v>
      </c>
      <c r="D31" s="9"/>
      <c r="E31" s="9"/>
      <c r="F31" s="9">
        <v>200</v>
      </c>
      <c r="G31" s="9"/>
      <c r="H31" s="9"/>
      <c r="I31" s="9"/>
      <c r="J31" s="9"/>
      <c r="K31" s="9"/>
      <c r="L31" s="9"/>
      <c r="M31" s="9"/>
      <c r="N31" s="9"/>
      <c r="O31" s="9"/>
      <c r="P31" s="9">
        <f>AVERAGE(Tabella176[[#This Row],[GENNAIO]:[DICEMBRE]])</f>
        <v>200</v>
      </c>
      <c r="Q31" s="8"/>
    </row>
    <row r="32" spans="1:17" ht="17.100000000000001" customHeight="1" x14ac:dyDescent="0.3">
      <c r="A32" s="55"/>
      <c r="B32" s="6" t="s">
        <v>7</v>
      </c>
      <c r="C32" s="3">
        <v>150110</v>
      </c>
      <c r="D32" s="10"/>
      <c r="E32" s="10"/>
      <c r="F32" s="10">
        <v>480</v>
      </c>
      <c r="G32" s="10">
        <v>660</v>
      </c>
      <c r="H32" s="10">
        <v>740</v>
      </c>
      <c r="I32" s="10"/>
      <c r="J32" s="10">
        <v>860</v>
      </c>
      <c r="K32" s="10">
        <v>600</v>
      </c>
      <c r="L32" s="10"/>
      <c r="M32" s="10">
        <v>340</v>
      </c>
      <c r="N32" s="10">
        <v>680</v>
      </c>
      <c r="O32" s="10">
        <v>320</v>
      </c>
      <c r="P32" s="10">
        <f>AVERAGE(Tabella176[[#This Row],[GENNAIO]:[DICEMBRE]])</f>
        <v>585</v>
      </c>
      <c r="Q32" s="4"/>
    </row>
    <row r="33" spans="1:17" ht="17.100000000000001" customHeight="1" x14ac:dyDescent="0.3">
      <c r="A33" s="55"/>
      <c r="B33" s="2" t="s">
        <v>9</v>
      </c>
      <c r="C33" s="3">
        <v>160103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 t="e">
        <f>AVERAGE(Tabella176[[#This Row],[GENNAIO]:[DICEMBRE]])</f>
        <v>#DIV/0!</v>
      </c>
      <c r="Q33" s="9"/>
    </row>
    <row r="34" spans="1:17" ht="17.100000000000001" customHeight="1" x14ac:dyDescent="0.3">
      <c r="A34" s="55"/>
      <c r="B34" s="2" t="s">
        <v>58</v>
      </c>
      <c r="C34" s="3">
        <v>170110</v>
      </c>
      <c r="D34" s="10"/>
      <c r="E34" s="10"/>
      <c r="F34" s="10"/>
      <c r="G34" s="10"/>
      <c r="H34" s="10"/>
      <c r="I34" s="10"/>
      <c r="J34" s="10"/>
      <c r="K34" s="10"/>
      <c r="L34" s="10">
        <v>7710</v>
      </c>
      <c r="M34" s="10"/>
      <c r="N34" s="10"/>
      <c r="O34" s="10"/>
      <c r="P34" s="10">
        <f>AVERAGE(Tabella176[[#This Row],[GENNAIO]:[DICEMBRE]])</f>
        <v>7710</v>
      </c>
      <c r="Q34" s="10"/>
    </row>
    <row r="35" spans="1:17" ht="17.100000000000001" customHeight="1" x14ac:dyDescent="0.3">
      <c r="A35" s="55"/>
      <c r="B35" s="2" t="s">
        <v>10</v>
      </c>
      <c r="C35" s="3">
        <v>200111</v>
      </c>
      <c r="D35" s="9">
        <v>8760</v>
      </c>
      <c r="E35" s="9">
        <v>1430</v>
      </c>
      <c r="F35" s="9">
        <v>1500</v>
      </c>
      <c r="G35" s="9">
        <v>2030</v>
      </c>
      <c r="H35" s="9">
        <v>4750</v>
      </c>
      <c r="I35" s="9">
        <v>5500</v>
      </c>
      <c r="J35" s="9">
        <v>1400</v>
      </c>
      <c r="K35" s="9"/>
      <c r="L35" s="9"/>
      <c r="M35" s="9"/>
      <c r="N35" s="9"/>
      <c r="O35" s="9"/>
      <c r="P35" s="9">
        <f>AVERAGE(Tabella176[[#This Row],[GENNAIO]:[DICEMBRE]])</f>
        <v>3624.2857142857142</v>
      </c>
      <c r="Q35" s="9"/>
    </row>
    <row r="36" spans="1:17" ht="17.100000000000001" customHeight="1" x14ac:dyDescent="0.3">
      <c r="A36" s="55"/>
      <c r="B36" s="6" t="s">
        <v>11</v>
      </c>
      <c r="C36" s="3">
        <v>200121</v>
      </c>
      <c r="D36" s="10"/>
      <c r="E36" s="10"/>
      <c r="F36" s="10"/>
      <c r="G36" s="10"/>
      <c r="H36" s="10">
        <v>170</v>
      </c>
      <c r="I36" s="10"/>
      <c r="J36" s="10"/>
      <c r="K36" s="10"/>
      <c r="L36" s="10"/>
      <c r="M36" s="10">
        <v>100</v>
      </c>
      <c r="N36" s="10"/>
      <c r="O36" s="10"/>
      <c r="P36" s="10">
        <f>AVERAGE(Tabella176[[#This Row],[GENNAIO]:[DICEMBRE]])</f>
        <v>135</v>
      </c>
      <c r="Q36" s="8"/>
    </row>
    <row r="37" spans="1:17" ht="17.100000000000001" customHeight="1" x14ac:dyDescent="0.3">
      <c r="A37" s="55"/>
      <c r="B37" s="6" t="s">
        <v>12</v>
      </c>
      <c r="C37" s="3">
        <v>200123</v>
      </c>
      <c r="D37" s="9"/>
      <c r="E37" s="9">
        <v>1960</v>
      </c>
      <c r="F37" s="9">
        <v>3720</v>
      </c>
      <c r="G37" s="9"/>
      <c r="H37" s="9">
        <v>1860</v>
      </c>
      <c r="I37" s="9">
        <v>1500</v>
      </c>
      <c r="J37" s="9">
        <v>1600</v>
      </c>
      <c r="K37" s="9">
        <v>1920</v>
      </c>
      <c r="L37" s="9">
        <v>1680</v>
      </c>
      <c r="M37" s="9">
        <v>1180</v>
      </c>
      <c r="N37" s="9">
        <v>1720</v>
      </c>
      <c r="O37" s="9">
        <v>1380</v>
      </c>
      <c r="P37" s="9">
        <f>AVERAGE(Tabella176[[#This Row],[GENNAIO]:[DICEMBRE]])</f>
        <v>1852</v>
      </c>
      <c r="Q37" s="9"/>
    </row>
    <row r="38" spans="1:17" ht="17.100000000000001" customHeight="1" x14ac:dyDescent="0.3">
      <c r="A38" s="55"/>
      <c r="B38" s="6" t="s">
        <v>13</v>
      </c>
      <c r="C38" s="3">
        <v>200125</v>
      </c>
      <c r="D38" s="10">
        <v>40</v>
      </c>
      <c r="E38" s="10">
        <v>50</v>
      </c>
      <c r="F38" s="10">
        <v>50</v>
      </c>
      <c r="G38" s="10">
        <v>70</v>
      </c>
      <c r="H38" s="10">
        <v>150</v>
      </c>
      <c r="I38" s="10">
        <v>80</v>
      </c>
      <c r="J38" s="10">
        <v>150</v>
      </c>
      <c r="K38" s="10">
        <v>60</v>
      </c>
      <c r="L38" s="10">
        <v>80</v>
      </c>
      <c r="M38" s="10">
        <v>120</v>
      </c>
      <c r="N38" s="10">
        <v>40</v>
      </c>
      <c r="O38" s="10">
        <v>70</v>
      </c>
      <c r="P38" s="10">
        <f>AVERAGE(Tabella176[[#This Row],[GENNAIO]:[DICEMBRE]])</f>
        <v>80</v>
      </c>
      <c r="Q38" s="10"/>
    </row>
    <row r="39" spans="1:17" ht="17.100000000000001" customHeight="1" x14ac:dyDescent="0.3">
      <c r="A39" s="55"/>
      <c r="B39" s="6" t="s">
        <v>14</v>
      </c>
      <c r="C39" s="3">
        <v>200127</v>
      </c>
      <c r="D39" s="9"/>
      <c r="E39" s="9"/>
      <c r="F39" s="9"/>
      <c r="G39" s="9">
        <v>60</v>
      </c>
      <c r="H39" s="9">
        <v>120</v>
      </c>
      <c r="I39" s="9"/>
      <c r="J39" s="9"/>
      <c r="K39" s="9">
        <v>940</v>
      </c>
      <c r="L39" s="9"/>
      <c r="M39" s="9">
        <v>480</v>
      </c>
      <c r="N39" s="9">
        <v>380</v>
      </c>
      <c r="O39" s="9">
        <v>740</v>
      </c>
      <c r="P39" s="9">
        <f>AVERAGE(Tabella176[[#This Row],[GENNAIO]:[DICEMBRE]])</f>
        <v>453.33333333333331</v>
      </c>
      <c r="Q39" s="9"/>
    </row>
    <row r="40" spans="1:17" ht="17.100000000000001" customHeight="1" x14ac:dyDescent="0.3">
      <c r="A40" s="55"/>
      <c r="B40" s="6" t="s">
        <v>15</v>
      </c>
      <c r="C40" s="3">
        <v>200132</v>
      </c>
      <c r="D40" s="10"/>
      <c r="E40" s="10"/>
      <c r="F40" s="10">
        <v>440</v>
      </c>
      <c r="G40" s="10"/>
      <c r="H40" s="10">
        <v>420</v>
      </c>
      <c r="I40" s="10"/>
      <c r="J40" s="10">
        <v>340</v>
      </c>
      <c r="K40" s="10"/>
      <c r="L40" s="10">
        <v>80</v>
      </c>
      <c r="M40" s="10"/>
      <c r="N40" s="10"/>
      <c r="O40" s="10">
        <v>500</v>
      </c>
      <c r="P40" s="10">
        <f>AVERAGE(Tabella176[[#This Row],[GENNAIO]:[DICEMBRE]])</f>
        <v>356</v>
      </c>
      <c r="Q40" s="10"/>
    </row>
    <row r="41" spans="1:17" ht="17.100000000000001" customHeight="1" x14ac:dyDescent="0.3">
      <c r="A41" s="55"/>
      <c r="B41" s="6" t="s">
        <v>16</v>
      </c>
      <c r="C41" s="3">
        <v>200135</v>
      </c>
      <c r="D41" s="9">
        <v>790</v>
      </c>
      <c r="E41" s="9">
        <v>1460</v>
      </c>
      <c r="F41" s="9"/>
      <c r="G41" s="9">
        <v>1000</v>
      </c>
      <c r="H41" s="9"/>
      <c r="I41" s="9">
        <v>850</v>
      </c>
      <c r="J41" s="9">
        <v>1260</v>
      </c>
      <c r="K41" s="9"/>
      <c r="L41" s="9"/>
      <c r="M41" s="9">
        <v>1730</v>
      </c>
      <c r="N41" s="9">
        <v>1270</v>
      </c>
      <c r="O41" s="9"/>
      <c r="P41" s="9">
        <f>AVERAGE(Tabella176[[#This Row],[GENNAIO]:[DICEMBRE]])</f>
        <v>1194.2857142857142</v>
      </c>
      <c r="Q41" s="9"/>
    </row>
    <row r="42" spans="1:17" ht="17.100000000000001" customHeight="1" x14ac:dyDescent="0.3">
      <c r="A42" s="55"/>
      <c r="B42" s="6" t="s">
        <v>16</v>
      </c>
      <c r="C42" s="3">
        <v>200136</v>
      </c>
      <c r="D42" s="48"/>
      <c r="E42" s="10"/>
      <c r="F42" s="10"/>
      <c r="G42" s="10">
        <v>1500</v>
      </c>
      <c r="H42" s="10"/>
      <c r="I42" s="10">
        <v>1500</v>
      </c>
      <c r="J42" s="10"/>
      <c r="K42" s="10">
        <v>1020</v>
      </c>
      <c r="L42" s="10">
        <v>2500</v>
      </c>
      <c r="M42" s="10">
        <v>1100</v>
      </c>
      <c r="N42" s="10">
        <v>2000</v>
      </c>
      <c r="O42" s="10">
        <v>1500</v>
      </c>
      <c r="P42" s="10">
        <f>AVERAGE(Tabella176[[#This Row],[GENNAIO]:[DICEMBRE]])</f>
        <v>1588.5714285714287</v>
      </c>
      <c r="Q42" s="10"/>
    </row>
    <row r="43" spans="1:17" ht="17.100000000000001" customHeight="1" x14ac:dyDescent="0.3">
      <c r="A43" s="55"/>
      <c r="B43" s="6" t="s">
        <v>6</v>
      </c>
      <c r="C43" s="3">
        <v>200307</v>
      </c>
      <c r="D43" s="9">
        <v>46600</v>
      </c>
      <c r="E43" s="9">
        <v>41990</v>
      </c>
      <c r="F43" s="9">
        <v>56560</v>
      </c>
      <c r="G43" s="9">
        <v>37910</v>
      </c>
      <c r="H43" s="9">
        <v>56269</v>
      </c>
      <c r="I43" s="9">
        <v>52930</v>
      </c>
      <c r="J43" s="9">
        <v>50050</v>
      </c>
      <c r="K43" s="9">
        <v>55790</v>
      </c>
      <c r="L43" s="9">
        <v>50990</v>
      </c>
      <c r="M43" s="9">
        <v>65410</v>
      </c>
      <c r="N43" s="9">
        <v>56040</v>
      </c>
      <c r="O43" s="9">
        <v>51710</v>
      </c>
      <c r="P43" s="9">
        <f>AVERAGE(Tabella176[[#This Row],[GENNAIO]:[DICEMBRE]])</f>
        <v>51854.083333333336</v>
      </c>
      <c r="Q43" s="9"/>
    </row>
    <row r="44" spans="1:17" ht="17.100000000000001" customHeight="1" x14ac:dyDescent="0.3">
      <c r="A44" s="56" t="s">
        <v>32</v>
      </c>
      <c r="B44" s="56"/>
      <c r="C44" s="56"/>
      <c r="D44" s="49">
        <f>SUM(D23:D43)</f>
        <v>931830</v>
      </c>
      <c r="E44" s="49">
        <f t="shared" ref="E44:O44" si="0">SUM(E23:E43)</f>
        <v>831400</v>
      </c>
      <c r="F44" s="49">
        <f t="shared" si="0"/>
        <v>991310</v>
      </c>
      <c r="G44" s="49">
        <f t="shared" si="0"/>
        <v>980610</v>
      </c>
      <c r="H44" s="49">
        <f t="shared" si="0"/>
        <v>1182709</v>
      </c>
      <c r="I44" s="49">
        <f t="shared" si="0"/>
        <v>1306340</v>
      </c>
      <c r="J44" s="49">
        <f t="shared" si="0"/>
        <v>1379050</v>
      </c>
      <c r="K44" s="49">
        <f t="shared" si="0"/>
        <v>1343400</v>
      </c>
      <c r="L44" s="49">
        <f t="shared" si="0"/>
        <v>1188669</v>
      </c>
      <c r="M44" s="49">
        <f t="shared" si="0"/>
        <v>1123900</v>
      </c>
      <c r="N44" s="49">
        <f t="shared" si="0"/>
        <v>972370</v>
      </c>
      <c r="O44" s="49">
        <f t="shared" si="0"/>
        <v>981640</v>
      </c>
      <c r="P44" s="10">
        <f>AVERAGE(Tabella176[[#This Row],[GENNAIO]:[DICEMBRE]])</f>
        <v>1101102.3333333333</v>
      </c>
      <c r="Q44" s="4"/>
    </row>
    <row r="45" spans="1:17" ht="17.100000000000001" customHeight="1" x14ac:dyDescent="0.3">
      <c r="A45" s="56" t="s">
        <v>33</v>
      </c>
      <c r="B45" s="56"/>
      <c r="C45" s="56"/>
      <c r="D45" s="9">
        <f>SUM(D23:D28,D30:D43)</f>
        <v>827010</v>
      </c>
      <c r="E45" s="9">
        <f t="shared" ref="E45:O45" si="1">SUM(E23:E28,E30:E43)</f>
        <v>747400</v>
      </c>
      <c r="F45" s="9">
        <f t="shared" si="1"/>
        <v>886930</v>
      </c>
      <c r="G45" s="9">
        <f t="shared" si="1"/>
        <v>875410</v>
      </c>
      <c r="H45" s="9">
        <f t="shared" si="1"/>
        <v>1077169</v>
      </c>
      <c r="I45" s="9">
        <f t="shared" si="1"/>
        <v>1199920</v>
      </c>
      <c r="J45" s="9">
        <f t="shared" si="1"/>
        <v>1250130</v>
      </c>
      <c r="K45" s="9">
        <f t="shared" si="1"/>
        <v>1229740</v>
      </c>
      <c r="L45" s="9">
        <f t="shared" si="1"/>
        <v>1089169</v>
      </c>
      <c r="M45" s="9">
        <f t="shared" si="1"/>
        <v>995980</v>
      </c>
      <c r="N45" s="9">
        <f t="shared" si="1"/>
        <v>877270</v>
      </c>
      <c r="O45" s="9">
        <f t="shared" si="1"/>
        <v>897120</v>
      </c>
      <c r="P45" s="9">
        <f>AVERAGE(Tabella176[[#This Row],[GENNAIO]:[DICEMBRE]])</f>
        <v>996104</v>
      </c>
      <c r="Q45" s="9"/>
    </row>
    <row r="46" spans="1:17" ht="17.100000000000001" customHeight="1" x14ac:dyDescent="0.3">
      <c r="A46" s="56" t="s">
        <v>34</v>
      </c>
      <c r="B46" s="56"/>
      <c r="C46" s="56"/>
      <c r="D46" s="10">
        <f>D29</f>
        <v>104820</v>
      </c>
      <c r="E46" s="10">
        <f t="shared" ref="E46:O46" si="2">E29</f>
        <v>84000</v>
      </c>
      <c r="F46" s="10">
        <f t="shared" si="2"/>
        <v>104380</v>
      </c>
      <c r="G46" s="10">
        <f t="shared" si="2"/>
        <v>105200</v>
      </c>
      <c r="H46" s="10">
        <f t="shared" si="2"/>
        <v>105540</v>
      </c>
      <c r="I46" s="10">
        <f t="shared" si="2"/>
        <v>106420</v>
      </c>
      <c r="J46" s="10">
        <f t="shared" si="2"/>
        <v>128920</v>
      </c>
      <c r="K46" s="10">
        <f t="shared" si="2"/>
        <v>113660</v>
      </c>
      <c r="L46" s="10">
        <f t="shared" si="2"/>
        <v>99500</v>
      </c>
      <c r="M46" s="10">
        <f t="shared" si="2"/>
        <v>127920</v>
      </c>
      <c r="N46" s="10">
        <f t="shared" si="2"/>
        <v>95100</v>
      </c>
      <c r="O46" s="10">
        <f t="shared" si="2"/>
        <v>84520</v>
      </c>
      <c r="P46" s="10">
        <f>AVERAGE(Tabella176[[#This Row],[GENNAIO]:[DICEMBRE]])</f>
        <v>104998.33333333333</v>
      </c>
      <c r="Q46" s="4"/>
    </row>
    <row r="47" spans="1:17" ht="31.5" customHeight="1" x14ac:dyDescent="0.3">
      <c r="A47" s="53" t="s">
        <v>35</v>
      </c>
      <c r="B47" s="53"/>
      <c r="C47" s="53"/>
      <c r="D47" s="7">
        <f>D45/D44</f>
        <v>0.88751167058369018</v>
      </c>
      <c r="E47" s="7">
        <f t="shared" ref="E47:P47" si="3">E45/E44</f>
        <v>0.89896560019244642</v>
      </c>
      <c r="F47" s="7">
        <f t="shared" si="3"/>
        <v>0.89470498633121831</v>
      </c>
      <c r="G47" s="7">
        <f t="shared" si="3"/>
        <v>0.89271983765207374</v>
      </c>
      <c r="H47" s="7">
        <f t="shared" si="3"/>
        <v>0.91076418628758216</v>
      </c>
      <c r="I47" s="7">
        <f t="shared" si="3"/>
        <v>0.91853575638807661</v>
      </c>
      <c r="J47" s="7">
        <f t="shared" si="3"/>
        <v>0.90651535477321343</v>
      </c>
      <c r="K47" s="7">
        <f t="shared" si="3"/>
        <v>0.91539377698377256</v>
      </c>
      <c r="L47" s="7">
        <f t="shared" si="3"/>
        <v>0.91629292931842254</v>
      </c>
      <c r="M47" s="7">
        <f t="shared" si="3"/>
        <v>0.88618204466589556</v>
      </c>
      <c r="N47" s="7">
        <f t="shared" si="3"/>
        <v>0.90219772308894763</v>
      </c>
      <c r="O47" s="7">
        <f t="shared" si="3"/>
        <v>0.91389918911209811</v>
      </c>
      <c r="P47" s="7">
        <f t="shared" si="3"/>
        <v>0.90464252944095125</v>
      </c>
      <c r="Q47" s="4"/>
    </row>
    <row r="49" spans="3:15" ht="15" thickBot="1" x14ac:dyDescent="0.35"/>
    <row r="50" spans="3:15" x14ac:dyDescent="0.3">
      <c r="C50" s="25" t="s">
        <v>45</v>
      </c>
      <c r="D50" s="19">
        <f t="shared" ref="D50:O50" si="4">SUM(D36,D37,D41,D42,D43,D38,D32,D39,D30,D33,D31,D29,D28,D27)/D44</f>
        <v>0.66408035800521559</v>
      </c>
      <c r="E50" s="19">
        <f t="shared" si="4"/>
        <v>0.63711811402453689</v>
      </c>
      <c r="F50" s="19">
        <f t="shared" si="4"/>
        <v>0.63557313050408049</v>
      </c>
      <c r="G50" s="19">
        <f t="shared" si="4"/>
        <v>0.66921610018253941</v>
      </c>
      <c r="H50" s="19">
        <f t="shared" si="4"/>
        <v>0.65770954647339286</v>
      </c>
      <c r="I50" s="19">
        <f t="shared" si="4"/>
        <v>0.60756005327862583</v>
      </c>
      <c r="J50" s="19">
        <f>SUM(J36,J37,J41,J42,J43,J38,J32,J39,J30,J33,J31,J29,J28,J27)/J44</f>
        <v>0.66203545919292262</v>
      </c>
      <c r="K50" s="19">
        <f t="shared" si="4"/>
        <v>0.61081584040494263</v>
      </c>
      <c r="L50" s="19">
        <f t="shared" si="4"/>
        <v>0.62924161393962486</v>
      </c>
      <c r="M50" s="19">
        <f t="shared" si="4"/>
        <v>0.66529940386155351</v>
      </c>
      <c r="N50" s="19">
        <f t="shared" si="4"/>
        <v>0.62847475755113791</v>
      </c>
      <c r="O50" s="20">
        <f t="shared" si="4"/>
        <v>0.65402795322114016</v>
      </c>
    </row>
    <row r="51" spans="3:15" x14ac:dyDescent="0.3">
      <c r="C51" s="26" t="s">
        <v>46</v>
      </c>
      <c r="D51" s="18">
        <f t="shared" ref="D51:O51" si="5">SUM(D23,D24,D26,D25)/D44</f>
        <v>0.32651878561540193</v>
      </c>
      <c r="E51" s="18">
        <f t="shared" si="5"/>
        <v>0.36116189559778689</v>
      </c>
      <c r="F51" s="18">
        <f t="shared" si="5"/>
        <v>0.36246986311042961</v>
      </c>
      <c r="G51" s="18">
        <f t="shared" si="5"/>
        <v>0.32871375980257189</v>
      </c>
      <c r="H51" s="18">
        <f t="shared" si="5"/>
        <v>0.33791913310882049</v>
      </c>
      <c r="I51" s="18">
        <f t="shared" si="5"/>
        <v>0.38822971048884669</v>
      </c>
      <c r="J51" s="18">
        <f t="shared" si="5"/>
        <v>0.33670280265400093</v>
      </c>
      <c r="K51" s="18">
        <f t="shared" si="5"/>
        <v>0.38918415959505731</v>
      </c>
      <c r="L51" s="18">
        <f t="shared" si="5"/>
        <v>0.36420483751153604</v>
      </c>
      <c r="M51" s="18">
        <f t="shared" si="5"/>
        <v>0.33470059613844649</v>
      </c>
      <c r="N51" s="18">
        <f t="shared" si="5"/>
        <v>0.37152524244886204</v>
      </c>
      <c r="O51" s="21">
        <f t="shared" si="5"/>
        <v>0.34546269508170002</v>
      </c>
    </row>
    <row r="52" spans="3:15" x14ac:dyDescent="0.3">
      <c r="C52" s="27" t="s">
        <v>47</v>
      </c>
      <c r="D52" s="17">
        <f t="shared" ref="D52:O52" si="6">D35/D44</f>
        <v>9.4008563793825054E-3</v>
      </c>
      <c r="E52" s="17">
        <f t="shared" si="6"/>
        <v>1.7199903776762089E-3</v>
      </c>
      <c r="F52" s="17">
        <f t="shared" si="6"/>
        <v>1.5131492671313716E-3</v>
      </c>
      <c r="G52" s="17">
        <f t="shared" si="6"/>
        <v>2.0701400148886917E-3</v>
      </c>
      <c r="H52" s="17">
        <f t="shared" si="6"/>
        <v>4.0162034786240738E-3</v>
      </c>
      <c r="I52" s="17">
        <f t="shared" si="6"/>
        <v>4.2102362325275198E-3</v>
      </c>
      <c r="J52" s="17">
        <f t="shared" si="6"/>
        <v>1.0151916174177876E-3</v>
      </c>
      <c r="K52" s="17">
        <f t="shared" si="6"/>
        <v>0</v>
      </c>
      <c r="L52" s="17">
        <f t="shared" si="6"/>
        <v>0</v>
      </c>
      <c r="M52" s="17">
        <f t="shared" si="6"/>
        <v>0</v>
      </c>
      <c r="N52" s="17">
        <f t="shared" si="6"/>
        <v>0</v>
      </c>
      <c r="O52" s="22">
        <f t="shared" si="6"/>
        <v>0</v>
      </c>
    </row>
    <row r="53" spans="3:15" ht="22.8" thickBot="1" x14ac:dyDescent="0.35">
      <c r="C53" s="28" t="s">
        <v>48</v>
      </c>
      <c r="D53" s="23">
        <f>D50-D51</f>
        <v>0.33756157238981366</v>
      </c>
      <c r="E53" s="23">
        <f t="shared" ref="E53:O53" si="7">E50-E51</f>
        <v>0.27595621842675</v>
      </c>
      <c r="F53" s="23">
        <f t="shared" si="7"/>
        <v>0.27310326739365087</v>
      </c>
      <c r="G53" s="23">
        <f t="shared" si="7"/>
        <v>0.34050234037996752</v>
      </c>
      <c r="H53" s="23">
        <f t="shared" si="7"/>
        <v>0.31979041336457237</v>
      </c>
      <c r="I53" s="23">
        <f t="shared" si="7"/>
        <v>0.21933034278977914</v>
      </c>
      <c r="J53" s="23">
        <f t="shared" si="7"/>
        <v>0.32533265653892168</v>
      </c>
      <c r="K53" s="23">
        <f t="shared" si="7"/>
        <v>0.22163168080988532</v>
      </c>
      <c r="L53" s="23">
        <f t="shared" si="7"/>
        <v>0.26503677642808882</v>
      </c>
      <c r="M53" s="23">
        <f t="shared" si="7"/>
        <v>0.33059880772310701</v>
      </c>
      <c r="N53" s="23">
        <f t="shared" si="7"/>
        <v>0.25694951510227587</v>
      </c>
      <c r="O53" s="24">
        <f t="shared" si="7"/>
        <v>0.30856525813944014</v>
      </c>
    </row>
  </sheetData>
  <mergeCells count="7">
    <mergeCell ref="A47:C47"/>
    <mergeCell ref="A1:XFD1"/>
    <mergeCell ref="A23:A30"/>
    <mergeCell ref="A31:A43"/>
    <mergeCell ref="A44:C44"/>
    <mergeCell ref="A45:C45"/>
    <mergeCell ref="A46:C46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800ED57-98BF-40A5-A4A1-C95B5C381D2B}">
          <x14:colorSeries theme="3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'Dati Storici 2023'!D23:O23</xm:f>
              <xm:sqref>Q23</xm:sqref>
            </x14:sparkline>
            <x14:sparkline>
              <xm:f>'Dati Storici 2023'!D24:O24</xm:f>
              <xm:sqref>Q24</xm:sqref>
            </x14:sparkline>
            <x14:sparkline>
              <xm:f>'Dati Storici 2023'!D25:O25</xm:f>
              <xm:sqref>Q25</xm:sqref>
            </x14:sparkline>
            <x14:sparkline>
              <xm:f>'Dati Storici 2023'!D26:O26</xm:f>
              <xm:sqref>Q26</xm:sqref>
            </x14:sparkline>
            <x14:sparkline>
              <xm:f>'Dati Storici 2023'!D27:O27</xm:f>
              <xm:sqref>Q27</xm:sqref>
            </x14:sparkline>
            <x14:sparkline>
              <xm:f>'Dati Storici 2023'!D28:O28</xm:f>
              <xm:sqref>Q28</xm:sqref>
            </x14:sparkline>
            <x14:sparkline>
              <xm:f>'Dati Storici 2023'!D29:O29</xm:f>
              <xm:sqref>Q29</xm:sqref>
            </x14:sparkline>
            <x14:sparkline>
              <xm:f>'Dati Storici 2023'!D30:O30</xm:f>
              <xm:sqref>Q30</xm:sqref>
            </x14:sparkline>
            <x14:sparkline>
              <xm:f>'Dati Storici 2023'!D31:O31</xm:f>
              <xm:sqref>Q31</xm:sqref>
            </x14:sparkline>
            <x14:sparkline>
              <xm:f>'Dati Storici 2023'!D32:O32</xm:f>
              <xm:sqref>Q32</xm:sqref>
            </x14:sparkline>
            <x14:sparkline>
              <xm:f>'Dati Storici 2023'!D33:O33</xm:f>
              <xm:sqref>Q33</xm:sqref>
            </x14:sparkline>
            <x14:sparkline>
              <xm:f>'Dati Storici 2023'!D34:O34</xm:f>
              <xm:sqref>Q34</xm:sqref>
            </x14:sparkline>
            <x14:sparkline>
              <xm:f>'Dati Storici 2023'!D35:O35</xm:f>
              <xm:sqref>Q35</xm:sqref>
            </x14:sparkline>
            <x14:sparkline>
              <xm:f>'Dati Storici 2023'!D36:O36</xm:f>
              <xm:sqref>Q36</xm:sqref>
            </x14:sparkline>
            <x14:sparkline>
              <xm:f>'Dati Storici 2023'!D37:O37</xm:f>
              <xm:sqref>Q37</xm:sqref>
            </x14:sparkline>
            <x14:sparkline>
              <xm:f>'Dati Storici 2023'!D38:O38</xm:f>
              <xm:sqref>Q38</xm:sqref>
            </x14:sparkline>
            <x14:sparkline>
              <xm:f>'Dati Storici 2023'!D39:O39</xm:f>
              <xm:sqref>Q39</xm:sqref>
            </x14:sparkline>
            <x14:sparkline>
              <xm:f>'Dati Storici 2023'!D40:O40</xm:f>
              <xm:sqref>Q40</xm:sqref>
            </x14:sparkline>
            <x14:sparkline>
              <xm:f>'Dati Storici 2023'!D41:O41</xm:f>
              <xm:sqref>Q41</xm:sqref>
            </x14:sparkline>
            <x14:sparkline>
              <xm:f>'Dati Storici 2023'!D42:O42</xm:f>
              <xm:sqref>Q42</xm:sqref>
            </x14:sparkline>
            <x14:sparkline>
              <xm:f>'Dati Storici 2023'!D43:O43</xm:f>
              <xm:sqref>Q43</xm:sqref>
            </x14:sparkline>
            <x14:sparkline>
              <xm:f>'Dati Storici 2023'!D44:O44</xm:f>
              <xm:sqref>Q44</xm:sqref>
            </x14:sparkline>
            <x14:sparkline>
              <xm:f>'Dati Storici 2023'!D45:O45</xm:f>
              <xm:sqref>Q45</xm:sqref>
            </x14:sparkline>
            <x14:sparkline>
              <xm:f>'Dati Storici 2023'!D46:O46</xm:f>
              <xm:sqref>Q46</xm:sqref>
            </x14:sparkline>
            <x14:sparkline>
              <xm:f>'Dati Storici 2023'!D47:O47</xm:f>
              <xm:sqref>Q47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3977-5C79-4D19-956F-B3AD1E4ADB57}">
  <dimension ref="A1:N46"/>
  <sheetViews>
    <sheetView topLeftCell="A19" workbookViewId="0">
      <selection activeCell="D25" sqref="D25"/>
    </sheetView>
  </sheetViews>
  <sheetFormatPr defaultColWidth="9.109375" defaultRowHeight="15" x14ac:dyDescent="0.35"/>
  <cols>
    <col min="1" max="1" width="13.5546875" style="30" customWidth="1"/>
    <col min="2" max="3" width="9.44140625" style="30" customWidth="1"/>
    <col min="4" max="4" width="11.109375" style="30" customWidth="1"/>
    <col min="5" max="5" width="10.6640625" style="30" customWidth="1"/>
    <col min="6" max="6" width="10.44140625" style="30" customWidth="1"/>
    <col min="7" max="7" width="10.33203125" style="30" customWidth="1"/>
    <col min="8" max="8" width="11.109375" style="30" customWidth="1"/>
    <col min="9" max="10" width="10.6640625" style="30" customWidth="1"/>
    <col min="11" max="12" width="10.5546875" style="30" customWidth="1"/>
    <col min="13" max="13" width="10.33203125" style="30" customWidth="1"/>
    <col min="14" max="14" width="12" style="30" customWidth="1"/>
    <col min="15" max="16384" width="9.109375" style="30"/>
  </cols>
  <sheetData>
    <row r="1" spans="1:14" x14ac:dyDescent="0.35">
      <c r="A1" s="57">
        <v>2021</v>
      </c>
      <c r="B1" s="58"/>
      <c r="C1" s="5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35">
      <c r="A2" s="31" t="s">
        <v>49</v>
      </c>
      <c r="B2" s="31" t="s">
        <v>19</v>
      </c>
      <c r="C2" s="31" t="s">
        <v>20</v>
      </c>
      <c r="D2" s="31" t="s">
        <v>21</v>
      </c>
      <c r="E2" s="31" t="s">
        <v>22</v>
      </c>
      <c r="F2" s="31" t="s">
        <v>40</v>
      </c>
      <c r="G2" s="31" t="s">
        <v>24</v>
      </c>
      <c r="H2" s="31" t="s">
        <v>25</v>
      </c>
      <c r="I2" s="31" t="s">
        <v>26</v>
      </c>
      <c r="J2" s="31" t="s">
        <v>27</v>
      </c>
      <c r="K2" s="31" t="s">
        <v>28</v>
      </c>
      <c r="L2" s="31" t="s">
        <v>29</v>
      </c>
      <c r="M2" s="31" t="s">
        <v>30</v>
      </c>
      <c r="N2" s="31" t="s">
        <v>50</v>
      </c>
    </row>
    <row r="3" spans="1:14" x14ac:dyDescent="0.35">
      <c r="A3" s="32">
        <v>150101</v>
      </c>
      <c r="B3" s="33">
        <v>34160</v>
      </c>
      <c r="C3" s="33">
        <v>34180</v>
      </c>
      <c r="D3" s="33">
        <v>40740</v>
      </c>
      <c r="E3" s="33">
        <v>28580</v>
      </c>
      <c r="F3" s="33">
        <v>53420</v>
      </c>
      <c r="G3" s="33">
        <v>53500</v>
      </c>
      <c r="H3" s="33">
        <v>68460</v>
      </c>
      <c r="I3" s="33">
        <v>64840</v>
      </c>
      <c r="J3" s="33">
        <v>70230</v>
      </c>
      <c r="K3" s="33">
        <v>57280</v>
      </c>
      <c r="L3" s="33">
        <v>51020</v>
      </c>
      <c r="M3" s="33">
        <v>49780</v>
      </c>
      <c r="N3" s="34">
        <f>SUM(B3:M3)</f>
        <v>606190</v>
      </c>
    </row>
    <row r="4" spans="1:14" x14ac:dyDescent="0.35">
      <c r="A4" s="32">
        <v>150106</v>
      </c>
      <c r="B4" s="33">
        <v>170310</v>
      </c>
      <c r="C4" s="33">
        <v>169510</v>
      </c>
      <c r="D4" s="33">
        <v>155630</v>
      </c>
      <c r="E4" s="33">
        <v>201960</v>
      </c>
      <c r="F4" s="33">
        <v>213040</v>
      </c>
      <c r="G4" s="33">
        <v>259860</v>
      </c>
      <c r="H4" s="33">
        <v>334590</v>
      </c>
      <c r="I4" s="33">
        <v>326860</v>
      </c>
      <c r="J4" s="33">
        <v>275090</v>
      </c>
      <c r="K4" s="33">
        <v>198230</v>
      </c>
      <c r="L4" s="33">
        <v>179640</v>
      </c>
      <c r="M4" s="33">
        <v>214910</v>
      </c>
      <c r="N4" s="34">
        <f t="shared" ref="N4:N20" si="0">SUM(B4:M4)</f>
        <v>2699630</v>
      </c>
    </row>
    <row r="5" spans="1:14" x14ac:dyDescent="0.35">
      <c r="A5" s="32">
        <v>150110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>
        <v>1200</v>
      </c>
      <c r="M5" s="33"/>
      <c r="N5" s="34">
        <f t="shared" si="0"/>
        <v>1200</v>
      </c>
    </row>
    <row r="6" spans="1:14" x14ac:dyDescent="0.35">
      <c r="A6" s="32">
        <v>160103</v>
      </c>
      <c r="B6" s="33"/>
      <c r="C6" s="33"/>
      <c r="D6" s="33"/>
      <c r="E6" s="33">
        <v>3740</v>
      </c>
      <c r="F6" s="33"/>
      <c r="G6" s="33"/>
      <c r="H6" s="33"/>
      <c r="I6" s="33"/>
      <c r="J6" s="33"/>
      <c r="K6" s="33"/>
      <c r="L6" s="33"/>
      <c r="M6" s="33"/>
      <c r="N6" s="34"/>
    </row>
    <row r="7" spans="1:14" x14ac:dyDescent="0.35">
      <c r="A7" s="32">
        <v>200101</v>
      </c>
      <c r="B7" s="33">
        <v>67630</v>
      </c>
      <c r="C7" s="33">
        <v>49540</v>
      </c>
      <c r="D7" s="33">
        <v>53780</v>
      </c>
      <c r="E7" s="33">
        <v>54440</v>
      </c>
      <c r="F7" s="33">
        <v>46900</v>
      </c>
      <c r="G7" s="33">
        <v>62600</v>
      </c>
      <c r="H7" s="33">
        <v>54660</v>
      </c>
      <c r="I7" s="33">
        <v>57500</v>
      </c>
      <c r="J7" s="33">
        <v>52720</v>
      </c>
      <c r="K7" s="33">
        <v>66960</v>
      </c>
      <c r="L7" s="33">
        <v>57820</v>
      </c>
      <c r="M7" s="33">
        <v>83160</v>
      </c>
      <c r="N7" s="34">
        <f t="shared" si="0"/>
        <v>707710</v>
      </c>
    </row>
    <row r="8" spans="1:14" x14ac:dyDescent="0.35">
      <c r="A8" s="32">
        <v>200108</v>
      </c>
      <c r="B8" s="33">
        <v>423940</v>
      </c>
      <c r="C8" s="33">
        <v>396200</v>
      </c>
      <c r="D8" s="33">
        <v>414920</v>
      </c>
      <c r="E8" s="33">
        <v>398460</v>
      </c>
      <c r="F8" s="33">
        <v>533660</v>
      </c>
      <c r="G8" s="33">
        <v>596120</v>
      </c>
      <c r="H8" s="33">
        <v>688540</v>
      </c>
      <c r="I8" s="33">
        <v>639440</v>
      </c>
      <c r="J8" s="33">
        <v>572540</v>
      </c>
      <c r="K8" s="33">
        <v>492320</v>
      </c>
      <c r="L8" s="33">
        <v>438180</v>
      </c>
      <c r="M8" s="33">
        <v>448080</v>
      </c>
      <c r="N8" s="34">
        <f t="shared" si="0"/>
        <v>6042400</v>
      </c>
    </row>
    <row r="9" spans="1:14" x14ac:dyDescent="0.35">
      <c r="A9" s="32">
        <v>200111</v>
      </c>
      <c r="B9" s="33">
        <v>3460</v>
      </c>
      <c r="C9" s="33">
        <v>1200</v>
      </c>
      <c r="D9" s="33">
        <v>2410</v>
      </c>
      <c r="E9" s="33">
        <v>7250</v>
      </c>
      <c r="F9" s="33">
        <v>6200</v>
      </c>
      <c r="G9" s="33">
        <v>5500</v>
      </c>
      <c r="H9" s="33">
        <v>6310</v>
      </c>
      <c r="I9" s="33">
        <v>3620</v>
      </c>
      <c r="J9" s="33">
        <v>3950</v>
      </c>
      <c r="K9" s="33">
        <v>6700</v>
      </c>
      <c r="L9" s="33">
        <v>5250</v>
      </c>
      <c r="M9" s="33">
        <v>3890</v>
      </c>
      <c r="N9" s="34">
        <f t="shared" si="0"/>
        <v>55740</v>
      </c>
    </row>
    <row r="10" spans="1:14" x14ac:dyDescent="0.35">
      <c r="A10" s="32">
        <v>200121</v>
      </c>
      <c r="B10" s="33"/>
      <c r="C10" s="33"/>
      <c r="D10" s="33"/>
      <c r="E10" s="33">
        <v>120</v>
      </c>
      <c r="F10" s="33"/>
      <c r="G10" s="33"/>
      <c r="H10" s="33"/>
      <c r="I10" s="33"/>
      <c r="J10" s="33"/>
      <c r="K10" s="33">
        <v>140</v>
      </c>
      <c r="L10" s="33"/>
      <c r="M10" s="33"/>
      <c r="N10" s="34">
        <f t="shared" si="0"/>
        <v>260</v>
      </c>
    </row>
    <row r="11" spans="1:14" x14ac:dyDescent="0.35">
      <c r="A11" s="32">
        <v>200123</v>
      </c>
      <c r="B11" s="33">
        <v>2240</v>
      </c>
      <c r="C11" s="33">
        <v>2460</v>
      </c>
      <c r="D11" s="33">
        <v>1920</v>
      </c>
      <c r="E11" s="33"/>
      <c r="F11" s="33">
        <v>2000</v>
      </c>
      <c r="G11" s="33">
        <v>2420</v>
      </c>
      <c r="H11" s="33">
        <v>4360</v>
      </c>
      <c r="I11" s="33">
        <v>1640</v>
      </c>
      <c r="J11" s="33"/>
      <c r="K11" s="33">
        <v>2300</v>
      </c>
      <c r="L11" s="33">
        <v>1580</v>
      </c>
      <c r="M11" s="33"/>
      <c r="N11" s="34">
        <f t="shared" si="0"/>
        <v>20920</v>
      </c>
    </row>
    <row r="12" spans="1:14" x14ac:dyDescent="0.35">
      <c r="A12" s="32">
        <v>200125</v>
      </c>
      <c r="B12" s="33">
        <v>100</v>
      </c>
      <c r="C12" s="33"/>
      <c r="D12" s="33">
        <v>230</v>
      </c>
      <c r="E12" s="33">
        <v>60</v>
      </c>
      <c r="F12" s="33">
        <v>110</v>
      </c>
      <c r="G12" s="33">
        <v>120</v>
      </c>
      <c r="H12" s="33">
        <v>170</v>
      </c>
      <c r="I12" s="33">
        <v>60</v>
      </c>
      <c r="J12" s="33">
        <v>520</v>
      </c>
      <c r="K12" s="33"/>
      <c r="L12" s="33"/>
      <c r="M12" s="33">
        <v>70</v>
      </c>
      <c r="N12" s="34">
        <f t="shared" si="0"/>
        <v>1440</v>
      </c>
    </row>
    <row r="13" spans="1:14" x14ac:dyDescent="0.35">
      <c r="A13" s="32">
        <v>200132</v>
      </c>
      <c r="B13" s="33"/>
      <c r="C13" s="33">
        <v>440</v>
      </c>
      <c r="D13" s="33"/>
      <c r="E13" s="33">
        <v>360</v>
      </c>
      <c r="F13" s="33"/>
      <c r="G13" s="33">
        <v>260</v>
      </c>
      <c r="H13" s="33"/>
      <c r="I13" s="33">
        <v>372</v>
      </c>
      <c r="J13" s="33">
        <v>240</v>
      </c>
      <c r="K13" s="33"/>
      <c r="L13" s="33"/>
      <c r="M13" s="33"/>
      <c r="N13" s="34">
        <f t="shared" si="0"/>
        <v>1672</v>
      </c>
    </row>
    <row r="14" spans="1:14" x14ac:dyDescent="0.35">
      <c r="A14" s="32">
        <v>200135</v>
      </c>
      <c r="B14" s="33">
        <v>3590</v>
      </c>
      <c r="C14" s="33">
        <v>1030</v>
      </c>
      <c r="D14" s="33">
        <v>1400</v>
      </c>
      <c r="E14" s="33"/>
      <c r="F14" s="33">
        <v>2430</v>
      </c>
      <c r="G14" s="33">
        <v>1350</v>
      </c>
      <c r="H14" s="33">
        <v>1500</v>
      </c>
      <c r="I14" s="33">
        <v>1800</v>
      </c>
      <c r="J14" s="33"/>
      <c r="K14" s="33">
        <v>2220</v>
      </c>
      <c r="L14" s="33">
        <v>1720</v>
      </c>
      <c r="M14" s="33"/>
      <c r="N14" s="34">
        <f t="shared" si="0"/>
        <v>17040</v>
      </c>
    </row>
    <row r="15" spans="1:14" x14ac:dyDescent="0.35">
      <c r="A15" s="32">
        <v>200201</v>
      </c>
      <c r="B15" s="33">
        <v>4500</v>
      </c>
      <c r="C15" s="33">
        <v>4240</v>
      </c>
      <c r="D15" s="33">
        <v>13380</v>
      </c>
      <c r="E15" s="33">
        <v>14920</v>
      </c>
      <c r="F15" s="33">
        <v>19560</v>
      </c>
      <c r="G15" s="33">
        <v>16100</v>
      </c>
      <c r="H15" s="33">
        <v>17620</v>
      </c>
      <c r="I15" s="33">
        <v>17300</v>
      </c>
      <c r="J15" s="33">
        <v>18180</v>
      </c>
      <c r="K15" s="33">
        <v>17760</v>
      </c>
      <c r="L15" s="33">
        <v>20160</v>
      </c>
      <c r="M15" s="33">
        <v>6500</v>
      </c>
      <c r="N15" s="34">
        <f t="shared" si="0"/>
        <v>170220</v>
      </c>
    </row>
    <row r="16" spans="1:14" x14ac:dyDescent="0.35">
      <c r="A16" s="32">
        <v>200301</v>
      </c>
      <c r="B16" s="33">
        <v>252380</v>
      </c>
      <c r="C16" s="33">
        <v>244460</v>
      </c>
      <c r="D16" s="33">
        <v>230300</v>
      </c>
      <c r="E16" s="33">
        <v>233700</v>
      </c>
      <c r="F16" s="33">
        <v>284520</v>
      </c>
      <c r="G16" s="33">
        <v>270700</v>
      </c>
      <c r="H16" s="33">
        <v>292800</v>
      </c>
      <c r="I16" s="33">
        <v>283000</v>
      </c>
      <c r="J16" s="33">
        <v>259540</v>
      </c>
      <c r="K16" s="33">
        <v>280420</v>
      </c>
      <c r="L16" s="33">
        <v>208800</v>
      </c>
      <c r="M16" s="33">
        <v>178800</v>
      </c>
      <c r="N16" s="34">
        <f t="shared" si="0"/>
        <v>3019420</v>
      </c>
    </row>
    <row r="17" spans="1:14" x14ac:dyDescent="0.35">
      <c r="A17" s="32">
        <v>200303</v>
      </c>
      <c r="B17" s="33"/>
      <c r="C17" s="33">
        <v>1780</v>
      </c>
      <c r="D17" s="33">
        <v>2080</v>
      </c>
      <c r="E17" s="33">
        <v>2520</v>
      </c>
      <c r="F17" s="33">
        <v>4660</v>
      </c>
      <c r="G17" s="33">
        <v>6340</v>
      </c>
      <c r="H17" s="33">
        <v>15320</v>
      </c>
      <c r="I17" s="33">
        <v>18280</v>
      </c>
      <c r="J17" s="33">
        <v>12980</v>
      </c>
      <c r="K17" s="33">
        <v>13380</v>
      </c>
      <c r="L17" s="33">
        <v>10360</v>
      </c>
      <c r="M17" s="33">
        <v>12300</v>
      </c>
      <c r="N17" s="34">
        <f t="shared" si="0"/>
        <v>100000</v>
      </c>
    </row>
    <row r="18" spans="1:14" x14ac:dyDescent="0.35">
      <c r="A18" s="32">
        <v>200307</v>
      </c>
      <c r="B18" s="33">
        <v>35270</v>
      </c>
      <c r="C18" s="33">
        <v>36210</v>
      </c>
      <c r="D18" s="33">
        <v>35750</v>
      </c>
      <c r="E18" s="33">
        <v>42530</v>
      </c>
      <c r="F18" s="33">
        <v>44210</v>
      </c>
      <c r="G18" s="33">
        <v>57480</v>
      </c>
      <c r="H18" s="33">
        <v>43140</v>
      </c>
      <c r="I18" s="33">
        <v>33880</v>
      </c>
      <c r="J18" s="33">
        <v>46050</v>
      </c>
      <c r="K18" s="33">
        <v>57710</v>
      </c>
      <c r="L18" s="33">
        <v>43800</v>
      </c>
      <c r="M18" s="33">
        <v>36200</v>
      </c>
      <c r="N18" s="34">
        <f t="shared" si="0"/>
        <v>512230</v>
      </c>
    </row>
    <row r="19" spans="1:14" x14ac:dyDescent="0.35">
      <c r="A19" s="35" t="s">
        <v>37</v>
      </c>
      <c r="B19" s="36"/>
      <c r="C19" s="33"/>
      <c r="D19" s="33">
        <v>76</v>
      </c>
      <c r="E19" s="33"/>
      <c r="F19" s="33"/>
      <c r="G19" s="33"/>
      <c r="H19" s="33"/>
      <c r="I19" s="33"/>
      <c r="J19" s="33">
        <v>150</v>
      </c>
      <c r="K19" s="33"/>
      <c r="L19" s="33"/>
      <c r="M19" s="33"/>
      <c r="N19" s="34">
        <f t="shared" si="0"/>
        <v>226</v>
      </c>
    </row>
    <row r="20" spans="1:14" x14ac:dyDescent="0.35">
      <c r="A20" s="32">
        <v>200136</v>
      </c>
      <c r="B20" s="37">
        <v>2020</v>
      </c>
      <c r="C20" s="33"/>
      <c r="D20" s="33"/>
      <c r="E20" s="33">
        <v>2360</v>
      </c>
      <c r="F20" s="33"/>
      <c r="G20" s="33">
        <v>2240</v>
      </c>
      <c r="H20" s="33">
        <v>1400</v>
      </c>
      <c r="I20" s="33"/>
      <c r="J20" s="33">
        <v>1500</v>
      </c>
      <c r="K20" s="33"/>
      <c r="L20" s="33">
        <v>2400</v>
      </c>
      <c r="M20" s="33">
        <v>1360</v>
      </c>
      <c r="N20" s="34">
        <f t="shared" si="0"/>
        <v>13280</v>
      </c>
    </row>
    <row r="21" spans="1:14" x14ac:dyDescent="0.35">
      <c r="A21" s="38" t="s">
        <v>51</v>
      </c>
      <c r="B21" s="34">
        <f t="shared" ref="B21:M21" si="1">SUM(B3:B20)</f>
        <v>999600</v>
      </c>
      <c r="C21" s="34">
        <f t="shared" si="1"/>
        <v>941250</v>
      </c>
      <c r="D21" s="34">
        <f t="shared" si="1"/>
        <v>952616</v>
      </c>
      <c r="E21" s="34">
        <f t="shared" si="1"/>
        <v>991000</v>
      </c>
      <c r="F21" s="34">
        <f t="shared" si="1"/>
        <v>1210710</v>
      </c>
      <c r="G21" s="34">
        <f t="shared" si="1"/>
        <v>1334590</v>
      </c>
      <c r="H21" s="34">
        <f t="shared" si="1"/>
        <v>1528870</v>
      </c>
      <c r="I21" s="34">
        <f t="shared" si="1"/>
        <v>1448592</v>
      </c>
      <c r="J21" s="34">
        <f t="shared" si="1"/>
        <v>1313690</v>
      </c>
      <c r="K21" s="34">
        <f t="shared" si="1"/>
        <v>1195420</v>
      </c>
      <c r="L21" s="34">
        <f t="shared" si="1"/>
        <v>1021930</v>
      </c>
      <c r="M21" s="34">
        <f t="shared" si="1"/>
        <v>1035050</v>
      </c>
      <c r="N21" s="34">
        <f>SUM(B21:M21)</f>
        <v>13973318</v>
      </c>
    </row>
    <row r="22" spans="1:14" x14ac:dyDescent="0.35">
      <c r="A22" s="39" t="s">
        <v>52</v>
      </c>
      <c r="B22" s="40">
        <f t="shared" ref="B22:N22" si="2">SUM(B3:B15,B17:B20)</f>
        <v>747220</v>
      </c>
      <c r="C22" s="40">
        <f t="shared" si="2"/>
        <v>696790</v>
      </c>
      <c r="D22" s="40">
        <f t="shared" si="2"/>
        <v>722316</v>
      </c>
      <c r="E22" s="40">
        <f t="shared" si="2"/>
        <v>757300</v>
      </c>
      <c r="F22" s="40">
        <f t="shared" si="2"/>
        <v>926190</v>
      </c>
      <c r="G22" s="40">
        <f t="shared" si="2"/>
        <v>1063890</v>
      </c>
      <c r="H22" s="40">
        <f t="shared" si="2"/>
        <v>1236070</v>
      </c>
      <c r="I22" s="40">
        <f t="shared" si="2"/>
        <v>1165592</v>
      </c>
      <c r="J22" s="40">
        <f t="shared" si="2"/>
        <v>1054150</v>
      </c>
      <c r="K22" s="40">
        <f t="shared" si="2"/>
        <v>915000</v>
      </c>
      <c r="L22" s="40">
        <f t="shared" si="2"/>
        <v>813130</v>
      </c>
      <c r="M22" s="40">
        <f t="shared" si="2"/>
        <v>856250</v>
      </c>
      <c r="N22" s="40">
        <f t="shared" si="2"/>
        <v>10950158</v>
      </c>
    </row>
    <row r="23" spans="1:14" x14ac:dyDescent="0.35">
      <c r="A23" s="39" t="s">
        <v>53</v>
      </c>
      <c r="B23" s="41">
        <f>B22/B21</f>
        <v>0.74751900760304124</v>
      </c>
      <c r="C23" s="41">
        <f t="shared" ref="C23:N23" si="3">C22/C21</f>
        <v>0.74028154050464812</v>
      </c>
      <c r="D23" s="41">
        <f t="shared" si="3"/>
        <v>0.75824466521662459</v>
      </c>
      <c r="E23" s="41">
        <f t="shared" si="3"/>
        <v>0.76417759838546917</v>
      </c>
      <c r="F23" s="41">
        <f t="shared" si="3"/>
        <v>0.76499739822087864</v>
      </c>
      <c r="G23" s="41">
        <f t="shared" si="3"/>
        <v>0.79716617088394193</v>
      </c>
      <c r="H23" s="41">
        <f t="shared" si="3"/>
        <v>0.80848600600443465</v>
      </c>
      <c r="I23" s="41">
        <f t="shared" si="3"/>
        <v>0.80463788285452353</v>
      </c>
      <c r="J23" s="41">
        <f t="shared" si="3"/>
        <v>0.80243436427163184</v>
      </c>
      <c r="K23" s="41">
        <f t="shared" si="3"/>
        <v>0.76542135818373458</v>
      </c>
      <c r="L23" s="41">
        <f t="shared" si="3"/>
        <v>0.79568072177154991</v>
      </c>
      <c r="M23" s="41">
        <f t="shared" si="3"/>
        <v>0.82725472199410655</v>
      </c>
      <c r="N23" s="41">
        <f t="shared" si="3"/>
        <v>0.78364766335382907</v>
      </c>
    </row>
    <row r="24" spans="1:14" x14ac:dyDescent="0.3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35">
      <c r="A25" s="60">
        <v>2022</v>
      </c>
      <c r="B25" s="61"/>
      <c r="C25" s="6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35">
      <c r="A26" s="31" t="s">
        <v>49</v>
      </c>
      <c r="B26" s="31" t="s">
        <v>19</v>
      </c>
      <c r="C26" s="31" t="s">
        <v>20</v>
      </c>
      <c r="D26" s="31" t="s">
        <v>21</v>
      </c>
      <c r="E26" s="31" t="s">
        <v>22</v>
      </c>
      <c r="F26" s="31" t="s">
        <v>40</v>
      </c>
      <c r="G26" s="31" t="s">
        <v>24</v>
      </c>
      <c r="H26" s="31" t="s">
        <v>25</v>
      </c>
      <c r="I26" s="31" t="s">
        <v>26</v>
      </c>
      <c r="J26" s="31" t="s">
        <v>27</v>
      </c>
      <c r="K26" s="31" t="s">
        <v>28</v>
      </c>
      <c r="L26" s="31" t="s">
        <v>29</v>
      </c>
      <c r="M26" s="31" t="s">
        <v>30</v>
      </c>
      <c r="N26" s="31" t="s">
        <v>54</v>
      </c>
    </row>
    <row r="27" spans="1:14" x14ac:dyDescent="0.35">
      <c r="A27" s="32">
        <v>150101</v>
      </c>
      <c r="B27" s="33">
        <v>37880</v>
      </c>
      <c r="C27" s="33">
        <v>42260</v>
      </c>
      <c r="D27" s="33">
        <v>48360</v>
      </c>
      <c r="E27" s="33">
        <v>50460</v>
      </c>
      <c r="F27" s="33">
        <v>68740</v>
      </c>
      <c r="G27" s="33">
        <v>68340</v>
      </c>
      <c r="H27" s="33">
        <v>71660</v>
      </c>
      <c r="I27" s="33">
        <v>69310</v>
      </c>
      <c r="J27" s="33">
        <v>44400</v>
      </c>
      <c r="K27" s="33">
        <v>72180</v>
      </c>
      <c r="L27" s="33">
        <v>44080</v>
      </c>
      <c r="M27" s="33">
        <v>40400</v>
      </c>
      <c r="N27" s="34">
        <v>658070</v>
      </c>
    </row>
    <row r="28" spans="1:14" x14ac:dyDescent="0.35">
      <c r="A28" s="32">
        <v>150106</v>
      </c>
      <c r="B28" s="33">
        <v>188570</v>
      </c>
      <c r="C28" s="33">
        <v>166590</v>
      </c>
      <c r="D28" s="33">
        <v>223880</v>
      </c>
      <c r="E28" s="33">
        <v>212830</v>
      </c>
      <c r="F28" s="33">
        <v>237600</v>
      </c>
      <c r="G28" s="33">
        <v>326310</v>
      </c>
      <c r="H28" s="33">
        <v>322610</v>
      </c>
      <c r="I28" s="33">
        <v>311428</v>
      </c>
      <c r="J28" s="33">
        <v>291940</v>
      </c>
      <c r="K28" s="33">
        <v>228750</v>
      </c>
      <c r="L28" s="33">
        <v>203390</v>
      </c>
      <c r="M28" s="33">
        <v>224900</v>
      </c>
      <c r="N28" s="34">
        <v>2938798</v>
      </c>
    </row>
    <row r="29" spans="1:14" x14ac:dyDescent="0.35">
      <c r="A29" s="32">
        <v>150110</v>
      </c>
      <c r="B29" s="33">
        <v>800</v>
      </c>
      <c r="C29" s="33"/>
      <c r="D29" s="33">
        <v>580</v>
      </c>
      <c r="E29" s="33"/>
      <c r="F29" s="33"/>
      <c r="G29" s="33"/>
      <c r="H29" s="33"/>
      <c r="I29" s="33">
        <v>720</v>
      </c>
      <c r="J29" s="33"/>
      <c r="K29" s="33"/>
      <c r="L29" s="33">
        <v>560</v>
      </c>
      <c r="M29" s="33">
        <v>320</v>
      </c>
      <c r="N29" s="34">
        <v>2980</v>
      </c>
    </row>
    <row r="30" spans="1:14" x14ac:dyDescent="0.35">
      <c r="A30" s="32">
        <v>200101</v>
      </c>
      <c r="B30" s="33">
        <v>57960</v>
      </c>
      <c r="C30" s="33">
        <v>51560</v>
      </c>
      <c r="D30" s="33">
        <v>73960</v>
      </c>
      <c r="E30" s="33">
        <v>59680</v>
      </c>
      <c r="F30" s="33">
        <v>63660</v>
      </c>
      <c r="G30" s="33">
        <v>65860</v>
      </c>
      <c r="H30" s="33">
        <v>61260</v>
      </c>
      <c r="I30" s="33">
        <v>76080</v>
      </c>
      <c r="J30" s="33">
        <v>81920</v>
      </c>
      <c r="K30" s="33">
        <v>50620</v>
      </c>
      <c r="L30" s="33">
        <v>83900</v>
      </c>
      <c r="M30" s="33">
        <v>86400</v>
      </c>
      <c r="N30" s="34">
        <v>812860</v>
      </c>
    </row>
    <row r="31" spans="1:14" x14ac:dyDescent="0.35">
      <c r="A31" s="32">
        <v>200108</v>
      </c>
      <c r="B31" s="33">
        <v>456680</v>
      </c>
      <c r="C31" s="33">
        <v>388240</v>
      </c>
      <c r="D31" s="33">
        <v>428720</v>
      </c>
      <c r="E31" s="33">
        <v>519160</v>
      </c>
      <c r="F31" s="33">
        <v>558300</v>
      </c>
      <c r="G31" s="33">
        <v>606920</v>
      </c>
      <c r="H31" s="33">
        <v>640640</v>
      </c>
      <c r="I31" s="33">
        <v>606160</v>
      </c>
      <c r="J31" s="33">
        <v>506980</v>
      </c>
      <c r="K31" s="33">
        <v>505820</v>
      </c>
      <c r="L31" s="33">
        <v>434160</v>
      </c>
      <c r="M31" s="33">
        <v>475220</v>
      </c>
      <c r="N31" s="34">
        <v>6127000</v>
      </c>
    </row>
    <row r="32" spans="1:14" x14ac:dyDescent="0.35">
      <c r="A32" s="32">
        <v>200111</v>
      </c>
      <c r="B32" s="33">
        <v>3500</v>
      </c>
      <c r="C32" s="33">
        <v>6150</v>
      </c>
      <c r="D32" s="33">
        <v>3300</v>
      </c>
      <c r="E32" s="33">
        <v>1350</v>
      </c>
      <c r="F32" s="33">
        <v>4900</v>
      </c>
      <c r="G32" s="33">
        <v>2750</v>
      </c>
      <c r="H32" s="33">
        <v>3750</v>
      </c>
      <c r="I32" s="33">
        <v>2450</v>
      </c>
      <c r="J32" s="33">
        <v>4390</v>
      </c>
      <c r="K32" s="33">
        <v>4520</v>
      </c>
      <c r="L32" s="33">
        <v>2450</v>
      </c>
      <c r="M32" s="33">
        <v>3650</v>
      </c>
      <c r="N32" s="34">
        <v>43160</v>
      </c>
    </row>
    <row r="33" spans="1:14" x14ac:dyDescent="0.35">
      <c r="A33" s="32">
        <v>200123</v>
      </c>
      <c r="B33" s="33">
        <v>1920</v>
      </c>
      <c r="C33" s="33"/>
      <c r="D33" s="33">
        <v>2300</v>
      </c>
      <c r="E33" s="33">
        <v>1940</v>
      </c>
      <c r="F33" s="33">
        <v>1320</v>
      </c>
      <c r="G33" s="33">
        <v>1640</v>
      </c>
      <c r="H33" s="33">
        <v>1760</v>
      </c>
      <c r="I33" s="33">
        <v>1600</v>
      </c>
      <c r="J33" s="33">
        <v>1560</v>
      </c>
      <c r="K33" s="33">
        <v>1540</v>
      </c>
      <c r="L33" s="33">
        <v>3260</v>
      </c>
      <c r="M33" s="33">
        <v>1620</v>
      </c>
      <c r="N33" s="34">
        <v>20460</v>
      </c>
    </row>
    <row r="34" spans="1:14" x14ac:dyDescent="0.35">
      <c r="A34" s="32">
        <v>200125</v>
      </c>
      <c r="B34" s="33">
        <v>200</v>
      </c>
      <c r="C34" s="33">
        <v>70</v>
      </c>
      <c r="D34" s="33"/>
      <c r="E34" s="33"/>
      <c r="F34" s="33">
        <v>130</v>
      </c>
      <c r="G34" s="33">
        <v>130</v>
      </c>
      <c r="H34" s="33">
        <v>30</v>
      </c>
      <c r="I34" s="33"/>
      <c r="J34" s="33"/>
      <c r="K34" s="33">
        <v>200</v>
      </c>
      <c r="L34" s="33">
        <v>130</v>
      </c>
      <c r="M34" s="33">
        <v>60</v>
      </c>
      <c r="N34" s="34">
        <v>950</v>
      </c>
    </row>
    <row r="35" spans="1:14" x14ac:dyDescent="0.35">
      <c r="A35" s="32">
        <v>200132</v>
      </c>
      <c r="B35" s="33">
        <v>600</v>
      </c>
      <c r="C35" s="33"/>
      <c r="D35" s="33">
        <v>416</v>
      </c>
      <c r="E35" s="33"/>
      <c r="F35" s="33"/>
      <c r="G35" s="33"/>
      <c r="H35" s="33">
        <v>640</v>
      </c>
      <c r="I35" s="33"/>
      <c r="J35" s="33"/>
      <c r="K35" s="33">
        <v>580</v>
      </c>
      <c r="L35" s="33"/>
      <c r="M35" s="33">
        <v>420</v>
      </c>
      <c r="N35" s="34">
        <v>2656</v>
      </c>
    </row>
    <row r="36" spans="1:14" x14ac:dyDescent="0.35">
      <c r="A36" s="32">
        <v>200135</v>
      </c>
      <c r="B36" s="33">
        <v>2840</v>
      </c>
      <c r="C36" s="33">
        <v>1400</v>
      </c>
      <c r="D36" s="33">
        <v>1800</v>
      </c>
      <c r="E36" s="33"/>
      <c r="F36" s="33">
        <v>4570</v>
      </c>
      <c r="G36" s="33"/>
      <c r="H36" s="33">
        <v>7270</v>
      </c>
      <c r="I36" s="33">
        <v>1020</v>
      </c>
      <c r="J36" s="33"/>
      <c r="K36" s="33"/>
      <c r="L36" s="33">
        <v>2190</v>
      </c>
      <c r="M36" s="33"/>
      <c r="N36" s="34">
        <v>21090</v>
      </c>
    </row>
    <row r="37" spans="1:14" x14ac:dyDescent="0.35">
      <c r="A37" s="32">
        <v>200201</v>
      </c>
      <c r="B37" s="33">
        <v>7200</v>
      </c>
      <c r="C37" s="33">
        <v>13340</v>
      </c>
      <c r="D37" s="33">
        <v>13380</v>
      </c>
      <c r="E37" s="33">
        <v>17660</v>
      </c>
      <c r="F37" s="33">
        <v>22300</v>
      </c>
      <c r="G37" s="33">
        <v>20720</v>
      </c>
      <c r="H37" s="33">
        <v>17080</v>
      </c>
      <c r="I37" s="33">
        <v>19560</v>
      </c>
      <c r="J37" s="33">
        <v>22220</v>
      </c>
      <c r="K37" s="33">
        <v>28140</v>
      </c>
      <c r="L37" s="33">
        <v>15220</v>
      </c>
      <c r="M37" s="33">
        <v>12580</v>
      </c>
      <c r="N37" s="34">
        <v>209400</v>
      </c>
    </row>
    <row r="38" spans="1:14" x14ac:dyDescent="0.35">
      <c r="A38" s="32">
        <v>200301</v>
      </c>
      <c r="B38" s="33">
        <v>168780</v>
      </c>
      <c r="C38" s="33">
        <v>175260</v>
      </c>
      <c r="D38" s="33">
        <v>169460</v>
      </c>
      <c r="E38" s="33">
        <v>213740</v>
      </c>
      <c r="F38" s="33">
        <v>221750</v>
      </c>
      <c r="G38" s="33">
        <v>221340</v>
      </c>
      <c r="H38" s="33">
        <v>232660</v>
      </c>
      <c r="I38" s="33">
        <v>196575</v>
      </c>
      <c r="J38" s="33">
        <v>215720</v>
      </c>
      <c r="K38" s="33">
        <v>167300</v>
      </c>
      <c r="L38" s="33">
        <v>112460</v>
      </c>
      <c r="M38" s="33">
        <v>99420</v>
      </c>
      <c r="N38" s="34">
        <v>2194465</v>
      </c>
    </row>
    <row r="39" spans="1:14" x14ac:dyDescent="0.35">
      <c r="A39" s="32">
        <v>200303</v>
      </c>
      <c r="B39" s="33">
        <v>9980</v>
      </c>
      <c r="C39" s="33">
        <v>9940</v>
      </c>
      <c r="D39" s="33">
        <v>54980</v>
      </c>
      <c r="E39" s="33">
        <v>54280</v>
      </c>
      <c r="F39" s="33">
        <v>35140</v>
      </c>
      <c r="G39" s="33">
        <v>22320</v>
      </c>
      <c r="H39" s="33">
        <v>37500</v>
      </c>
      <c r="I39" s="33">
        <v>29180</v>
      </c>
      <c r="J39" s="33">
        <v>26740</v>
      </c>
      <c r="K39" s="33">
        <v>21880</v>
      </c>
      <c r="L39" s="33">
        <v>30320</v>
      </c>
      <c r="M39" s="33">
        <v>19020</v>
      </c>
      <c r="N39" s="34">
        <v>351280</v>
      </c>
    </row>
    <row r="40" spans="1:14" x14ac:dyDescent="0.35">
      <c r="A40" s="32">
        <v>200307</v>
      </c>
      <c r="B40" s="33">
        <v>39010</v>
      </c>
      <c r="C40" s="33">
        <v>47280</v>
      </c>
      <c r="D40" s="33">
        <v>40300</v>
      </c>
      <c r="E40" s="33">
        <v>50410</v>
      </c>
      <c r="F40" s="33">
        <v>39780</v>
      </c>
      <c r="G40" s="33">
        <v>38530</v>
      </c>
      <c r="H40" s="33">
        <v>35900</v>
      </c>
      <c r="I40" s="33">
        <v>42500</v>
      </c>
      <c r="J40" s="33">
        <v>44850</v>
      </c>
      <c r="K40" s="33">
        <v>57980</v>
      </c>
      <c r="L40" s="33">
        <v>50970</v>
      </c>
      <c r="M40" s="33">
        <v>45100</v>
      </c>
      <c r="N40" s="34">
        <v>532610</v>
      </c>
    </row>
    <row r="41" spans="1:14" x14ac:dyDescent="0.35">
      <c r="A41" s="35" t="s">
        <v>37</v>
      </c>
      <c r="B41" s="36"/>
      <c r="C41" s="33">
        <v>115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>
        <v>115</v>
      </c>
    </row>
    <row r="42" spans="1:14" x14ac:dyDescent="0.35">
      <c r="A42" s="32">
        <v>200136</v>
      </c>
      <c r="B42" s="36"/>
      <c r="C42" s="33">
        <v>1480</v>
      </c>
      <c r="D42" s="33"/>
      <c r="E42" s="33">
        <v>1760</v>
      </c>
      <c r="F42" s="33"/>
      <c r="G42" s="33"/>
      <c r="H42" s="33">
        <v>1500</v>
      </c>
      <c r="I42" s="33"/>
      <c r="J42" s="33"/>
      <c r="K42" s="33">
        <v>1840</v>
      </c>
      <c r="L42" s="33"/>
      <c r="M42" s="33">
        <v>1700</v>
      </c>
      <c r="N42" s="34">
        <v>8280</v>
      </c>
    </row>
    <row r="43" spans="1:14" x14ac:dyDescent="0.35">
      <c r="A43" s="32">
        <v>200121</v>
      </c>
      <c r="B43" s="36"/>
      <c r="C43" s="36"/>
      <c r="D43" s="36"/>
      <c r="E43" s="36"/>
      <c r="F43" s="36"/>
      <c r="G43" s="36"/>
      <c r="H43" s="36"/>
      <c r="I43" s="33">
        <v>160</v>
      </c>
      <c r="J43" s="36"/>
      <c r="K43" s="36"/>
      <c r="L43" s="36"/>
      <c r="M43" s="33">
        <v>140</v>
      </c>
      <c r="N43" s="34">
        <v>300</v>
      </c>
    </row>
    <row r="44" spans="1:14" x14ac:dyDescent="0.35">
      <c r="A44" s="38" t="s">
        <v>51</v>
      </c>
      <c r="B44" s="34">
        <v>975920</v>
      </c>
      <c r="C44" s="34">
        <v>903685</v>
      </c>
      <c r="D44" s="34">
        <v>1061436</v>
      </c>
      <c r="E44" s="34">
        <v>1183270</v>
      </c>
      <c r="F44" s="34">
        <v>1258190</v>
      </c>
      <c r="G44" s="34">
        <v>1374860</v>
      </c>
      <c r="H44" s="34">
        <v>1434260</v>
      </c>
      <c r="I44" s="34">
        <v>1356743</v>
      </c>
      <c r="J44" s="34">
        <v>1240720</v>
      </c>
      <c r="K44" s="34">
        <v>1141350</v>
      </c>
      <c r="L44" s="34">
        <v>983090</v>
      </c>
      <c r="M44" s="34">
        <v>1010950</v>
      </c>
      <c r="N44" s="34">
        <v>13924474</v>
      </c>
    </row>
    <row r="45" spans="1:14" x14ac:dyDescent="0.35">
      <c r="A45" s="39" t="s">
        <v>52</v>
      </c>
      <c r="B45" s="40">
        <v>807140</v>
      </c>
      <c r="C45" s="40">
        <v>728425</v>
      </c>
      <c r="D45" s="40">
        <v>891976</v>
      </c>
      <c r="E45" s="40">
        <v>969530</v>
      </c>
      <c r="F45" s="40">
        <v>1036440</v>
      </c>
      <c r="G45" s="40">
        <v>1153520</v>
      </c>
      <c r="H45" s="40">
        <v>1201600</v>
      </c>
      <c r="I45" s="40">
        <v>1160168</v>
      </c>
      <c r="J45" s="40">
        <v>1025000</v>
      </c>
      <c r="K45" s="40">
        <v>974050</v>
      </c>
      <c r="L45" s="40">
        <v>870630</v>
      </c>
      <c r="M45" s="40">
        <v>911530</v>
      </c>
      <c r="N45" s="40">
        <v>11730009</v>
      </c>
    </row>
    <row r="46" spans="1:14" x14ac:dyDescent="0.35">
      <c r="A46" s="39" t="s">
        <v>53</v>
      </c>
      <c r="B46" s="41">
        <v>0.82705549635216002</v>
      </c>
      <c r="C46" s="41">
        <v>0.80606074019154905</v>
      </c>
      <c r="D46" s="41">
        <v>0.84034835826182641</v>
      </c>
      <c r="E46" s="41">
        <v>0.81936498009752634</v>
      </c>
      <c r="F46" s="41">
        <v>0.82375475882020999</v>
      </c>
      <c r="G46" s="41">
        <v>0.83900906274093368</v>
      </c>
      <c r="H46" s="41">
        <v>0.83778394433366332</v>
      </c>
      <c r="I46" s="41">
        <v>0.85511257474702285</v>
      </c>
      <c r="J46" s="41">
        <v>0.82613321297311237</v>
      </c>
      <c r="K46" s="41">
        <v>0.85341919656547072</v>
      </c>
      <c r="L46" s="41">
        <v>0.88560559053596311</v>
      </c>
      <c r="M46" s="41">
        <v>0.90165685741134571</v>
      </c>
      <c r="N46" s="41">
        <v>0.84240230546590122</v>
      </c>
    </row>
  </sheetData>
  <mergeCells count="2">
    <mergeCell ref="A1:C1"/>
    <mergeCell ref="A25:C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2A30D-7ABF-4C0A-9781-BC881610E8E5}">
  <dimension ref="A1:K13"/>
  <sheetViews>
    <sheetView workbookViewId="0">
      <selection activeCell="E6" sqref="E6"/>
    </sheetView>
  </sheetViews>
  <sheetFormatPr defaultRowHeight="14.4" x14ac:dyDescent="0.3"/>
  <cols>
    <col min="1" max="1" width="11" customWidth="1"/>
    <col min="2" max="2" width="11.88671875" customWidth="1"/>
    <col min="4" max="4" width="10.33203125" customWidth="1"/>
    <col min="5" max="5" width="12.6640625" customWidth="1"/>
    <col min="7" max="7" width="13.5546875" customWidth="1"/>
    <col min="8" max="8" width="14.5546875" customWidth="1"/>
    <col min="9" max="9" width="13.88671875" customWidth="1"/>
    <col min="10" max="10" width="12.88671875" customWidth="1"/>
  </cols>
  <sheetData>
    <row r="1" spans="1:11" ht="15" x14ac:dyDescent="0.3">
      <c r="A1" t="s">
        <v>38</v>
      </c>
      <c r="B1" t="s">
        <v>39</v>
      </c>
      <c r="D1" t="s">
        <v>43</v>
      </c>
      <c r="E1" t="s">
        <v>44</v>
      </c>
      <c r="G1" s="42" t="s">
        <v>38</v>
      </c>
      <c r="H1" s="43" t="s">
        <v>55</v>
      </c>
      <c r="I1" s="43" t="s">
        <v>56</v>
      </c>
      <c r="J1" s="43" t="s">
        <v>57</v>
      </c>
      <c r="K1" s="50" t="s">
        <v>59</v>
      </c>
    </row>
    <row r="2" spans="1:11" ht="15" x14ac:dyDescent="0.35">
      <c r="A2" t="s">
        <v>19</v>
      </c>
      <c r="B2" s="1">
        <f>'Statistiche Raccolta Diff.'!D49</f>
        <v>0.89816116128905443</v>
      </c>
      <c r="D2">
        <v>2020</v>
      </c>
      <c r="E2" s="16">
        <v>0.79490000000000005</v>
      </c>
      <c r="G2" s="44" t="s">
        <v>19</v>
      </c>
      <c r="H2" s="45">
        <v>0.74750000000000005</v>
      </c>
      <c r="I2" s="45">
        <v>0.82709999999999995</v>
      </c>
      <c r="J2" s="46">
        <v>0.88749999999999996</v>
      </c>
      <c r="K2" s="51">
        <f>Tabella2[[#This Row],[RISULTATI]]</f>
        <v>0.89816116128905443</v>
      </c>
    </row>
    <row r="3" spans="1:11" ht="15" x14ac:dyDescent="0.35">
      <c r="A3" t="s">
        <v>20</v>
      </c>
      <c r="B3" s="1">
        <f>'Statistiche Raccolta Diff.'!E49</f>
        <v>0.91005856261501372</v>
      </c>
      <c r="D3">
        <v>2021</v>
      </c>
      <c r="E3" s="16">
        <v>0.78390000000000004</v>
      </c>
      <c r="G3" s="44" t="s">
        <v>20</v>
      </c>
      <c r="H3" s="45">
        <v>0.74029999999999996</v>
      </c>
      <c r="I3" s="45">
        <v>0.80610000000000004</v>
      </c>
      <c r="J3" s="46">
        <v>0.89900000000000002</v>
      </c>
      <c r="K3" s="51">
        <f>Tabella2[[#This Row],[RISULTATI]]</f>
        <v>0.91005856261501372</v>
      </c>
    </row>
    <row r="4" spans="1:11" ht="15" x14ac:dyDescent="0.35">
      <c r="A4" t="s">
        <v>21</v>
      </c>
      <c r="B4" s="1">
        <f>'Statistiche Raccolta Diff.'!F49</f>
        <v>0.91903413385469679</v>
      </c>
      <c r="D4">
        <v>2022</v>
      </c>
      <c r="E4" s="16">
        <v>0.84240000000000004</v>
      </c>
      <c r="G4" s="44" t="s">
        <v>21</v>
      </c>
      <c r="H4" s="45">
        <v>0.75819999999999999</v>
      </c>
      <c r="I4" s="45">
        <v>0.84030000000000005</v>
      </c>
      <c r="J4" s="46">
        <v>0.89470000000000005</v>
      </c>
      <c r="K4" s="51">
        <f>Tabella2[[#This Row],[RISULTATI]]</f>
        <v>0.91903413385469679</v>
      </c>
    </row>
    <row r="5" spans="1:11" ht="15" x14ac:dyDescent="0.35">
      <c r="A5" t="s">
        <v>22</v>
      </c>
      <c r="B5" s="1">
        <f>'Statistiche Raccolta Diff.'!G49</f>
        <v>0.91220071479116094</v>
      </c>
      <c r="D5">
        <v>2023</v>
      </c>
      <c r="E5" s="16">
        <v>0.90459999999999996</v>
      </c>
      <c r="G5" s="44" t="s">
        <v>22</v>
      </c>
      <c r="H5" s="45">
        <v>0.76419999999999999</v>
      </c>
      <c r="I5" s="45">
        <v>0.81940000000000002</v>
      </c>
      <c r="J5" s="46">
        <v>0.89270000000000005</v>
      </c>
      <c r="K5" s="51">
        <f>Tabella2[[#This Row],[RISULTATI]]</f>
        <v>0.91220071479116094</v>
      </c>
    </row>
    <row r="6" spans="1:11" ht="15" x14ac:dyDescent="0.35">
      <c r="A6" t="s">
        <v>40</v>
      </c>
      <c r="B6" s="1">
        <f>'Statistiche Raccolta Diff.'!H49</f>
        <v>0.91018612345294081</v>
      </c>
      <c r="D6">
        <v>2024</v>
      </c>
      <c r="E6" s="16">
        <f>'Statistiche Raccolta Diff.'!P49</f>
        <v>0.90879660396354789</v>
      </c>
      <c r="G6" s="44" t="s">
        <v>40</v>
      </c>
      <c r="H6" s="45">
        <v>0.76500000000000001</v>
      </c>
      <c r="I6" s="45">
        <v>0.82379999999999998</v>
      </c>
      <c r="J6" s="46">
        <v>0.91080000000000005</v>
      </c>
      <c r="K6" s="51">
        <f>Tabella2[[#This Row],[RISULTATI]]</f>
        <v>0.91018612345294081</v>
      </c>
    </row>
    <row r="7" spans="1:11" ht="15" x14ac:dyDescent="0.35">
      <c r="A7" t="s">
        <v>24</v>
      </c>
      <c r="B7" s="1">
        <f>'Statistiche Raccolta Diff.'!I49</f>
        <v>0.92252947775104777</v>
      </c>
      <c r="G7" s="44" t="s">
        <v>24</v>
      </c>
      <c r="H7" s="45">
        <v>0.79720000000000002</v>
      </c>
      <c r="I7" s="45">
        <v>0.83899999999999997</v>
      </c>
      <c r="J7" s="46">
        <v>0.91849999999999998</v>
      </c>
      <c r="K7" s="51">
        <f>Tabella2[[#This Row],[RISULTATI]]</f>
        <v>0.92252947775104777</v>
      </c>
    </row>
    <row r="8" spans="1:11" ht="15" x14ac:dyDescent="0.35">
      <c r="A8" t="s">
        <v>25</v>
      </c>
      <c r="B8" s="1">
        <f>'Statistiche Raccolta Diff.'!J49</f>
        <v>0.91032205027618729</v>
      </c>
      <c r="G8" s="44" t="s">
        <v>25</v>
      </c>
      <c r="H8" s="45">
        <v>0.8085</v>
      </c>
      <c r="I8" s="47">
        <v>0.83779999999999999</v>
      </c>
      <c r="J8" s="46">
        <v>0.90649999999999997</v>
      </c>
      <c r="K8" s="51">
        <f>Tabella2[[#This Row],[RISULTATI]]</f>
        <v>0.91032205027618729</v>
      </c>
    </row>
    <row r="9" spans="1:11" ht="15" x14ac:dyDescent="0.35">
      <c r="A9" t="s">
        <v>26</v>
      </c>
      <c r="B9" s="1">
        <f>'Statistiche Raccolta Diff.'!K49</f>
        <v>0.88967481247616054</v>
      </c>
      <c r="G9" s="44" t="s">
        <v>26</v>
      </c>
      <c r="H9" s="45">
        <v>0.80459999999999998</v>
      </c>
      <c r="I9" s="45">
        <v>0.85509999999999997</v>
      </c>
      <c r="J9" s="46">
        <v>0.91539999999999999</v>
      </c>
      <c r="K9" s="51">
        <f>Tabella2[[#This Row],[RISULTATI]]</f>
        <v>0.88967481247616054</v>
      </c>
    </row>
    <row r="10" spans="1:11" ht="15" x14ac:dyDescent="0.35">
      <c r="A10" t="s">
        <v>27</v>
      </c>
      <c r="B10" s="1" t="e">
        <f>'Statistiche Raccolta Diff.'!L49</f>
        <v>#DIV/0!</v>
      </c>
      <c r="G10" s="44" t="s">
        <v>27</v>
      </c>
      <c r="H10" s="45">
        <v>0.8024</v>
      </c>
      <c r="I10" s="45">
        <v>0.82609999999999995</v>
      </c>
      <c r="J10" s="46">
        <v>0.9163</v>
      </c>
      <c r="K10" s="51" t="e">
        <f>Tabella2[[#This Row],[RISULTATI]]</f>
        <v>#DIV/0!</v>
      </c>
    </row>
    <row r="11" spans="1:11" ht="15" x14ac:dyDescent="0.35">
      <c r="A11" t="s">
        <v>28</v>
      </c>
      <c r="B11" s="1" t="e">
        <f>'Statistiche Raccolta Diff.'!M49</f>
        <v>#DIV/0!</v>
      </c>
      <c r="G11" s="44" t="s">
        <v>28</v>
      </c>
      <c r="H11" s="45">
        <v>0.76539999999999997</v>
      </c>
      <c r="I11" s="45">
        <v>0.85340000000000005</v>
      </c>
      <c r="J11" s="46">
        <v>0.88619999999999999</v>
      </c>
      <c r="K11" s="51" t="e">
        <f>Tabella2[[#This Row],[RISULTATI]]</f>
        <v>#DIV/0!</v>
      </c>
    </row>
    <row r="12" spans="1:11" ht="15" x14ac:dyDescent="0.35">
      <c r="A12" t="s">
        <v>29</v>
      </c>
      <c r="B12" s="1" t="e">
        <f>'Statistiche Raccolta Diff.'!N49</f>
        <v>#DIV/0!</v>
      </c>
      <c r="G12" s="44" t="s">
        <v>29</v>
      </c>
      <c r="H12" s="45">
        <v>0.79569999999999996</v>
      </c>
      <c r="I12" s="45">
        <v>0.88560000000000005</v>
      </c>
      <c r="J12" s="46">
        <v>0.9022</v>
      </c>
      <c r="K12" s="51" t="e">
        <f>Tabella2[[#This Row],[RISULTATI]]</f>
        <v>#DIV/0!</v>
      </c>
    </row>
    <row r="13" spans="1:11" ht="15" x14ac:dyDescent="0.35">
      <c r="A13" t="s">
        <v>30</v>
      </c>
      <c r="B13" s="1" t="e">
        <f>'Statistiche Raccolta Diff.'!O49</f>
        <v>#DIV/0!</v>
      </c>
      <c r="G13" s="44" t="s">
        <v>30</v>
      </c>
      <c r="H13" s="45">
        <v>0.82730000000000004</v>
      </c>
      <c r="I13" s="45">
        <v>0.90169999999999995</v>
      </c>
      <c r="J13" s="46">
        <v>0.91390000000000005</v>
      </c>
      <c r="K13" s="51" t="e">
        <f>Tabella2[[#This Row],[RISULTATI]]</f>
        <v>#DIV/0!</v>
      </c>
    </row>
  </sheetData>
  <phoneticPr fontId="13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1BB352A3812243AA9DA31F9122915C" ma:contentTypeVersion="2" ma:contentTypeDescription="Create a new document." ma:contentTypeScope="" ma:versionID="b1b55c8a670992b78da19489e860f301">
  <xsd:schema xmlns:xsd="http://www.w3.org/2001/XMLSchema" xmlns:xs="http://www.w3.org/2001/XMLSchema" xmlns:p="http://schemas.microsoft.com/office/2006/metadata/properties" xmlns:ns3="729746c1-cd8e-470b-a3f5-cc55f65db6b7" targetNamespace="http://schemas.microsoft.com/office/2006/metadata/properties" ma:root="true" ma:fieldsID="a62bf5fd23d0cca36ebaef3c0c6a9737" ns3:_="">
    <xsd:import namespace="729746c1-cd8e-470b-a3f5-cc55f65db6b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9746c1-cd8e-470b-a3f5-cc55f65db6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B94126-C691-409E-AD33-8849FC665C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8BB0A8-EE1B-466E-8A10-CE5645F47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9746c1-cd8e-470b-a3f5-cc55f65db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B560CE-CF55-4185-AE64-3CD866216677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729746c1-cd8e-470b-a3f5-cc55f65db6b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Statistiche Raccolta Diff.</vt:lpstr>
      <vt:lpstr>Dati Storici 2023</vt:lpstr>
      <vt:lpstr>Dati Storici 21-22</vt:lpstr>
      <vt:lpstr>Banca 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Flegrea Lavoro Spa</cp:lastModifiedBy>
  <dcterms:created xsi:type="dcterms:W3CDTF">2023-07-06T06:39:33Z</dcterms:created>
  <dcterms:modified xsi:type="dcterms:W3CDTF">2024-09-05T07:33:47Z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0x010100311BB352A3812243AA9DA31F9122915C</vt:lpwstr>
  </property>
</Properties>
</file>